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AquestLlibreDeTreball" defaultThemeVersion="124226"/>
  <bookViews>
    <workbookView xWindow="-15" yWindow="4725" windowWidth="20730" windowHeight="4755" tabRatio="798" activeTab="6"/>
  </bookViews>
  <sheets>
    <sheet name="Mov.tot" sheetId="1" r:id="rId1"/>
    <sheet name="BS" sheetId="21" r:id="rId2"/>
    <sheet name="XTERE" sheetId="31" r:id="rId3"/>
    <sheet name="XROSE" sheetId="32" r:id="rId4"/>
    <sheet name="Resum mensual" sheetId="13" r:id="rId5"/>
    <sheet name="Saldo" sheetId="14" r:id="rId6"/>
    <sheet name="E.COMPTES+PRESSUP.2012-2013" sheetId="35" r:id="rId7"/>
  </sheets>
  <definedNames>
    <definedName name="_xlnm._FilterDatabase" localSheetId="1" hidden="1">BS!$A$1:$E$471</definedName>
    <definedName name="_xlnm._FilterDatabase" localSheetId="0" hidden="1">Mov.tot!$A$1:$CH$751</definedName>
    <definedName name="_xlnm._FilterDatabase" localSheetId="2" hidden="1">XTERE!$A$1:$E$1</definedName>
    <definedName name="_xlnm.Print_Titles" localSheetId="0">Mov.tot!$A:$E,Mov.tot!$1:$1</definedName>
    <definedName name="_xlnm.Print_Titles" localSheetId="4">'Resum mensual'!$A:$A</definedName>
  </definedNames>
  <calcPr calcId="125725"/>
</workbook>
</file>

<file path=xl/calcChain.xml><?xml version="1.0" encoding="utf-8"?>
<calcChain xmlns="http://schemas.openxmlformats.org/spreadsheetml/2006/main">
  <c r="G751" i="1"/>
  <c r="H751"/>
  <c r="I751"/>
  <c r="J751"/>
  <c r="K751"/>
  <c r="L751"/>
  <c r="M751"/>
  <c r="N751"/>
  <c r="O751"/>
  <c r="P751"/>
  <c r="Q751"/>
  <c r="R751"/>
  <c r="S751"/>
  <c r="T751"/>
  <c r="U751"/>
  <c r="V751"/>
  <c r="W751"/>
  <c r="X751"/>
  <c r="Y751"/>
  <c r="Z751"/>
  <c r="AA751"/>
  <c r="AB751"/>
  <c r="AC751"/>
  <c r="AD751"/>
  <c r="AE751"/>
  <c r="AF751"/>
  <c r="AG751"/>
  <c r="AH751"/>
  <c r="AI751"/>
  <c r="AJ751"/>
  <c r="AK751"/>
  <c r="AL751"/>
  <c r="AM751"/>
  <c r="AN751"/>
  <c r="AO751"/>
  <c r="AP751"/>
  <c r="AQ751"/>
  <c r="AR751"/>
  <c r="AS751"/>
  <c r="AT751"/>
  <c r="AU751"/>
  <c r="AV751"/>
  <c r="AW751"/>
  <c r="AX751"/>
  <c r="AY751"/>
  <c r="AZ751"/>
  <c r="BA751"/>
  <c r="BB751"/>
  <c r="BC751"/>
  <c r="BD751"/>
  <c r="BE751"/>
  <c r="BF751"/>
  <c r="BG751"/>
  <c r="BH751"/>
  <c r="BI751"/>
  <c r="BJ751"/>
  <c r="BK751"/>
  <c r="BL751"/>
  <c r="BM751"/>
  <c r="BN751"/>
  <c r="BO751"/>
  <c r="BP751"/>
  <c r="BQ751"/>
  <c r="BR751"/>
  <c r="BS751"/>
  <c r="BT751"/>
  <c r="BU751"/>
  <c r="BV751"/>
  <c r="BW751"/>
  <c r="BX751"/>
  <c r="BY751"/>
  <c r="BZ751"/>
  <c r="CA751"/>
  <c r="F751"/>
  <c r="E751"/>
  <c r="CG750"/>
  <c r="CG749"/>
  <c r="I3" i="35"/>
  <c r="G3"/>
  <c r="G8"/>
  <c r="AF69" i="1"/>
  <c r="AG69"/>
  <c r="AC2" i="13" s="1"/>
  <c r="AF159" i="1"/>
  <c r="AG159"/>
  <c r="AC3" i="13" s="1"/>
  <c r="AF212" i="1"/>
  <c r="AG212"/>
  <c r="AC4" i="13" s="1"/>
  <c r="AG272" i="1"/>
  <c r="AC5" i="13" s="1"/>
  <c r="AF272" i="1"/>
  <c r="AI272"/>
  <c r="AF326"/>
  <c r="AG326"/>
  <c r="AC6" i="13" s="1"/>
  <c r="AF367" i="1"/>
  <c r="AG367"/>
  <c r="AC7" i="13" s="1"/>
  <c r="AF409" i="1"/>
  <c r="AG409"/>
  <c r="AC8" i="13" s="1"/>
  <c r="AE479" i="1"/>
  <c r="AF479"/>
  <c r="AG479"/>
  <c r="AC9" i="13" s="1"/>
  <c r="AG572" i="1"/>
  <c r="AC10" i="13" s="1"/>
  <c r="AG697" i="1"/>
  <c r="AC11" i="13" s="1"/>
  <c r="AH712" i="1"/>
  <c r="AG712"/>
  <c r="AC12" i="13" s="1"/>
  <c r="AF712" i="1"/>
  <c r="AC13" i="13"/>
  <c r="CE751" i="1"/>
  <c r="CG724"/>
  <c r="CG725"/>
  <c r="CG726"/>
  <c r="CG727"/>
  <c r="CG728"/>
  <c r="CG729"/>
  <c r="CG730"/>
  <c r="CG731"/>
  <c r="CG732"/>
  <c r="CG733"/>
  <c r="CG734"/>
  <c r="CG735"/>
  <c r="CG736"/>
  <c r="CG737"/>
  <c r="CG738"/>
  <c r="CG739"/>
  <c r="CG740"/>
  <c r="CG741"/>
  <c r="CG742"/>
  <c r="CG743"/>
  <c r="CG744"/>
  <c r="CG745"/>
  <c r="CG746"/>
  <c r="CG747"/>
  <c r="CG748"/>
  <c r="AC1" i="13"/>
  <c r="AD1"/>
  <c r="I44" i="35"/>
  <c r="BP712" i="1"/>
  <c r="BQ712"/>
  <c r="BR712"/>
  <c r="BS712"/>
  <c r="BT712"/>
  <c r="BU712"/>
  <c r="BV712"/>
  <c r="BP697"/>
  <c r="BQ697"/>
  <c r="BR697"/>
  <c r="BS697"/>
  <c r="BT697"/>
  <c r="BU697"/>
  <c r="BV697"/>
  <c r="BW697"/>
  <c r="BP572"/>
  <c r="BQ572"/>
  <c r="BR572"/>
  <c r="BN10" i="13" s="1"/>
  <c r="BS572" i="1"/>
  <c r="BT572"/>
  <c r="BU572"/>
  <c r="BV572"/>
  <c r="BW572"/>
  <c r="BP479"/>
  <c r="BQ479"/>
  <c r="BR479"/>
  <c r="BN9" i="13" s="1"/>
  <c r="BS479" i="1"/>
  <c r="BO9" i="13" s="1"/>
  <c r="BT479" i="1"/>
  <c r="BU479"/>
  <c r="BQ409"/>
  <c r="BR409"/>
  <c r="BN8" i="13" s="1"/>
  <c r="BS409" i="1"/>
  <c r="BT409"/>
  <c r="BU409"/>
  <c r="BQ367"/>
  <c r="BR367"/>
  <c r="BS367"/>
  <c r="BT367"/>
  <c r="BU367"/>
  <c r="BV367"/>
  <c r="BQ326"/>
  <c r="BR326"/>
  <c r="BN6" i="13" s="1"/>
  <c r="BS326" i="1"/>
  <c r="BT326"/>
  <c r="BU326"/>
  <c r="BQ272"/>
  <c r="BR272"/>
  <c r="BN5" i="13" s="1"/>
  <c r="BS272" i="1"/>
  <c r="BO5" i="13" s="1"/>
  <c r="BT272" i="1"/>
  <c r="BU272"/>
  <c r="BR212"/>
  <c r="BN4" i="13" s="1"/>
  <c r="BS212" i="1"/>
  <c r="BO4" i="13" s="1"/>
  <c r="BT212" i="1"/>
  <c r="BU212"/>
  <c r="BR159"/>
  <c r="BN3" i="13" s="1"/>
  <c r="BS159" i="1"/>
  <c r="BO3" i="13" s="1"/>
  <c r="BT159" i="1"/>
  <c r="BU159"/>
  <c r="BR69"/>
  <c r="BN2" i="13" s="1"/>
  <c r="BS69" i="1"/>
  <c r="BO2" i="13" s="1"/>
  <c r="BT69" i="1"/>
  <c r="BU69"/>
  <c r="BO6" i="13"/>
  <c r="BN7"/>
  <c r="BO7"/>
  <c r="BO8"/>
  <c r="BO10"/>
  <c r="BN11"/>
  <c r="BO11"/>
  <c r="BN12"/>
  <c r="BO12"/>
  <c r="BN13"/>
  <c r="BO13"/>
  <c r="BP1"/>
  <c r="C51" i="35" s="1"/>
  <c r="BK1" i="13"/>
  <c r="C46" i="35" s="1"/>
  <c r="BL1" i="13"/>
  <c r="C47" i="35" s="1"/>
  <c r="BM1" i="13"/>
  <c r="C48" i="35" s="1"/>
  <c r="BN1" i="13"/>
  <c r="C49" i="35" s="1"/>
  <c r="BO1" i="13"/>
  <c r="C50" i="35" s="1"/>
  <c r="BQ1" i="13"/>
  <c r="AC14" l="1"/>
  <c r="D4" i="35" s="1"/>
  <c r="D3" s="1"/>
  <c r="AC15" i="13"/>
  <c r="BO15"/>
  <c r="BO14"/>
  <c r="D50" i="35" s="1"/>
  <c r="BN15" i="13"/>
  <c r="BN14"/>
  <c r="D49" i="35" s="1"/>
  <c r="CG548" i="1" l="1"/>
  <c r="CG549"/>
  <c r="CG550"/>
  <c r="CG551"/>
  <c r="CG552"/>
  <c r="CG553"/>
  <c r="CG554"/>
  <c r="CG555"/>
  <c r="J21" i="13" l="1"/>
  <c r="CF751" i="1"/>
  <c r="CD751"/>
  <c r="BP13" i="13"/>
  <c r="BQ13"/>
  <c r="C4" i="14"/>
  <c r="C3"/>
  <c r="C2"/>
  <c r="CG751" i="1" l="1"/>
  <c r="BI2" i="13"/>
  <c r="BI3"/>
  <c r="BI4"/>
  <c r="BI5"/>
  <c r="BI6"/>
  <c r="BI7"/>
  <c r="BI8"/>
  <c r="BI9"/>
  <c r="BI10"/>
  <c r="BI11"/>
  <c r="BI12"/>
  <c r="BI13"/>
  <c r="BH1"/>
  <c r="BI1"/>
  <c r="BI15" l="1"/>
  <c r="BI14"/>
  <c r="BK13"/>
  <c r="AN675" i="1"/>
  <c r="AJ675"/>
  <c r="AH675"/>
  <c r="AH697" s="1"/>
  <c r="AN563"/>
  <c r="AJ563"/>
  <c r="AH563"/>
  <c r="AH572" s="1"/>
  <c r="AN466"/>
  <c r="AJ466"/>
  <c r="AH466"/>
  <c r="AH479" s="1"/>
  <c r="AN399"/>
  <c r="AJ399"/>
  <c r="AH399"/>
  <c r="AH409" s="1"/>
  <c r="AN358"/>
  <c r="AJ358"/>
  <c r="AH358"/>
  <c r="AH367" s="1"/>
  <c r="AN309"/>
  <c r="AJ309"/>
  <c r="AH309"/>
  <c r="AN253"/>
  <c r="AJ253"/>
  <c r="AH253"/>
  <c r="AH272" s="1"/>
  <c r="AN194"/>
  <c r="AJ194"/>
  <c r="AH194"/>
  <c r="AH212" s="1"/>
  <c r="AN140"/>
  <c r="AJ140"/>
  <c r="AH140"/>
  <c r="AH159" s="1"/>
  <c r="AN58"/>
  <c r="AJ58"/>
  <c r="AH58"/>
  <c r="AH69" s="1"/>
  <c r="CG58" l="1"/>
  <c r="CG719" l="1"/>
  <c r="CG720"/>
  <c r="CG721"/>
  <c r="CG722"/>
  <c r="CG723"/>
  <c r="E712" l="1"/>
  <c r="E697"/>
  <c r="CA572"/>
  <c r="F572"/>
  <c r="G572"/>
  <c r="H572"/>
  <c r="I572"/>
  <c r="J572"/>
  <c r="K572"/>
  <c r="L572"/>
  <c r="M572"/>
  <c r="N572"/>
  <c r="O572"/>
  <c r="P572"/>
  <c r="Q572"/>
  <c r="R572"/>
  <c r="S572"/>
  <c r="T572"/>
  <c r="U572"/>
  <c r="V572"/>
  <c r="W572"/>
  <c r="X572"/>
  <c r="Y572"/>
  <c r="Z572"/>
  <c r="AA572"/>
  <c r="AB572"/>
  <c r="AC572"/>
  <c r="AD572"/>
  <c r="AE572"/>
  <c r="AF572"/>
  <c r="AI572"/>
  <c r="AK572"/>
  <c r="AL572"/>
  <c r="AM572"/>
  <c r="AO572"/>
  <c r="AQ572"/>
  <c r="AR572"/>
  <c r="AS572"/>
  <c r="AT572"/>
  <c r="AU572"/>
  <c r="AV572"/>
  <c r="AW572"/>
  <c r="AX572"/>
  <c r="AY572"/>
  <c r="AZ572"/>
  <c r="BA572"/>
  <c r="BB572"/>
  <c r="BC572"/>
  <c r="BD572"/>
  <c r="BE572"/>
  <c r="BF572"/>
  <c r="BG572"/>
  <c r="BH572"/>
  <c r="BI572"/>
  <c r="BJ572"/>
  <c r="BK572"/>
  <c r="BL572"/>
  <c r="BO572"/>
  <c r="BK10" i="13" s="1"/>
  <c r="BP10"/>
  <c r="BN572" i="1"/>
  <c r="BQ10" i="13"/>
  <c r="BX572" i="1"/>
  <c r="BY572"/>
  <c r="BZ572"/>
  <c r="E572"/>
  <c r="F479"/>
  <c r="E479"/>
  <c r="CB751" l="1"/>
  <c r="CG660" l="1"/>
  <c r="CG713"/>
  <c r="CG689"/>
  <c r="CG691"/>
  <c r="CG714"/>
  <c r="CG715"/>
  <c r="CG716"/>
  <c r="CG717"/>
  <c r="CG718"/>
  <c r="CG709"/>
  <c r="CF712"/>
  <c r="CE712"/>
  <c r="CD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I712"/>
  <c r="AJ712"/>
  <c r="AK712"/>
  <c r="AL712"/>
  <c r="AM712"/>
  <c r="AN712"/>
  <c r="AO712"/>
  <c r="AP712"/>
  <c r="AQ712"/>
  <c r="AR712"/>
  <c r="AS712"/>
  <c r="AT712"/>
  <c r="AU712"/>
  <c r="AV712"/>
  <c r="AW712"/>
  <c r="AX712"/>
  <c r="AY712"/>
  <c r="AZ712"/>
  <c r="BA712"/>
  <c r="BB712"/>
  <c r="BC712"/>
  <c r="BD712"/>
  <c r="BE712"/>
  <c r="BF712"/>
  <c r="BG712"/>
  <c r="BH712"/>
  <c r="BI712"/>
  <c r="BJ712"/>
  <c r="BK712"/>
  <c r="BL712"/>
  <c r="BO712"/>
  <c r="BK12" i="13" s="1"/>
  <c r="BP12"/>
  <c r="BN712" i="1"/>
  <c r="BQ12" i="13"/>
  <c r="BW712" i="1"/>
  <c r="BX712"/>
  <c r="BY712"/>
  <c r="BZ712"/>
  <c r="CA712"/>
  <c r="F712"/>
  <c r="K54" i="35"/>
  <c r="CG706" i="1"/>
  <c r="CG707"/>
  <c r="CG708"/>
  <c r="CG710"/>
  <c r="CG711"/>
  <c r="CG164"/>
  <c r="CG160"/>
  <c r="CG165"/>
  <c r="CG712" l="1"/>
  <c r="CB712"/>
  <c r="CC712"/>
  <c r="CG271"/>
  <c r="CG520"/>
  <c r="CG521"/>
  <c r="CG523"/>
  <c r="CG524"/>
  <c r="CG657"/>
  <c r="CG658"/>
  <c r="CG659"/>
  <c r="CG661"/>
  <c r="CG662"/>
  <c r="CG679"/>
  <c r="CG680"/>
  <c r="CG681"/>
  <c r="CG682"/>
  <c r="CG683"/>
  <c r="CG684"/>
  <c r="CG685"/>
  <c r="CG686"/>
  <c r="CG687"/>
  <c r="CG688"/>
  <c r="CG690"/>
  <c r="CG692"/>
  <c r="CG693"/>
  <c r="CG694"/>
  <c r="CG695"/>
  <c r="CG696"/>
  <c r="AL479" l="1"/>
  <c r="G697" l="1"/>
  <c r="H697"/>
  <c r="I697"/>
  <c r="J697"/>
  <c r="K697"/>
  <c r="L697"/>
  <c r="M697"/>
  <c r="N697"/>
  <c r="O697"/>
  <c r="P697"/>
  <c r="Q697"/>
  <c r="R697"/>
  <c r="S697"/>
  <c r="T697"/>
  <c r="U697"/>
  <c r="V697"/>
  <c r="W697"/>
  <c r="X697"/>
  <c r="Y697"/>
  <c r="Z697"/>
  <c r="AA697"/>
  <c r="AB697"/>
  <c r="AC697"/>
  <c r="AD697"/>
  <c r="AE697"/>
  <c r="AF697"/>
  <c r="AI697"/>
  <c r="AK697"/>
  <c r="AL697"/>
  <c r="AM697"/>
  <c r="AO697"/>
  <c r="AQ697"/>
  <c r="AR697"/>
  <c r="AS697"/>
  <c r="AT697"/>
  <c r="AU697"/>
  <c r="AV697"/>
  <c r="AW697"/>
  <c r="AX697"/>
  <c r="AY697"/>
  <c r="AZ697"/>
  <c r="BA697"/>
  <c r="BB697"/>
  <c r="BC697"/>
  <c r="BD697"/>
  <c r="BE697"/>
  <c r="BF697"/>
  <c r="BG697"/>
  <c r="BH697"/>
  <c r="BI697"/>
  <c r="BJ697"/>
  <c r="BK697"/>
  <c r="BL697"/>
  <c r="BO697"/>
  <c r="BK11" i="13" s="1"/>
  <c r="BP11"/>
  <c r="BN697" i="1"/>
  <c r="BQ11" i="13"/>
  <c r="BX697" i="1"/>
  <c r="BY697"/>
  <c r="BZ697"/>
  <c r="CA697"/>
  <c r="F697"/>
  <c r="CB697" l="1"/>
  <c r="CG701"/>
  <c r="CG702"/>
  <c r="CG703"/>
  <c r="CG704"/>
  <c r="CG705"/>
  <c r="CG522"/>
  <c r="CG699"/>
  <c r="CG700"/>
  <c r="G15" i="35"/>
  <c r="I31"/>
  <c r="CG698" i="1" l="1"/>
  <c r="AP676" l="1"/>
  <c r="AP697" s="1"/>
  <c r="AN676"/>
  <c r="AJ697"/>
  <c r="CF572"/>
  <c r="CE572"/>
  <c r="CD572"/>
  <c r="K479"/>
  <c r="CB572" l="1"/>
  <c r="AN697"/>
  <c r="CC697" s="1"/>
  <c r="CG571"/>
  <c r="CG656"/>
  <c r="CG655"/>
  <c r="CG574"/>
  <c r="CG575"/>
  <c r="CG576"/>
  <c r="CG577"/>
  <c r="CG578"/>
  <c r="CG579"/>
  <c r="CG580"/>
  <c r="CG581"/>
  <c r="CG582"/>
  <c r="CG583"/>
  <c r="CG584"/>
  <c r="CG585"/>
  <c r="CG586"/>
  <c r="CG587"/>
  <c r="CG588"/>
  <c r="CG589"/>
  <c r="CG590"/>
  <c r="CG591"/>
  <c r="CG592"/>
  <c r="CG593"/>
  <c r="CG594"/>
  <c r="CG595"/>
  <c r="CG597"/>
  <c r="CG598"/>
  <c r="CG599"/>
  <c r="CG600"/>
  <c r="CG601"/>
  <c r="CG602"/>
  <c r="CG603"/>
  <c r="CG604"/>
  <c r="CG605"/>
  <c r="CG606"/>
  <c r="CG607"/>
  <c r="CG608"/>
  <c r="CG609"/>
  <c r="CG610"/>
  <c r="CG611"/>
  <c r="CG612"/>
  <c r="CG613"/>
  <c r="CG614"/>
  <c r="CG615"/>
  <c r="CG616"/>
  <c r="CG617"/>
  <c r="CG618"/>
  <c r="CG619"/>
  <c r="CG620"/>
  <c r="CG621"/>
  <c r="CG622"/>
  <c r="CG623"/>
  <c r="CG624"/>
  <c r="CG625"/>
  <c r="CG626"/>
  <c r="CG627"/>
  <c r="CG628"/>
  <c r="CG629"/>
  <c r="CG630"/>
  <c r="CG631"/>
  <c r="CG632"/>
  <c r="CG633"/>
  <c r="CG634"/>
  <c r="CG635"/>
  <c r="CG636"/>
  <c r="CG637"/>
  <c r="CG638"/>
  <c r="CG639"/>
  <c r="CG640"/>
  <c r="CG641"/>
  <c r="CG642"/>
  <c r="CG643"/>
  <c r="CG596"/>
  <c r="CG644"/>
  <c r="CG645"/>
  <c r="CG646"/>
  <c r="CG647"/>
  <c r="CG648"/>
  <c r="CG649"/>
  <c r="CG650"/>
  <c r="CG651"/>
  <c r="CG652"/>
  <c r="CG653"/>
  <c r="CG654"/>
  <c r="CG663"/>
  <c r="CG664"/>
  <c r="CG665"/>
  <c r="CG666"/>
  <c r="CG667"/>
  <c r="CG668"/>
  <c r="CG669"/>
  <c r="CG670"/>
  <c r="CG671"/>
  <c r="CG672"/>
  <c r="CG673"/>
  <c r="CG674"/>
  <c r="CG675"/>
  <c r="CG676"/>
  <c r="CG677"/>
  <c r="CG678"/>
  <c r="CG573"/>
  <c r="CG481"/>
  <c r="CG482"/>
  <c r="CG483"/>
  <c r="CG484"/>
  <c r="CG485"/>
  <c r="CG486"/>
  <c r="CG487"/>
  <c r="CG488"/>
  <c r="CG489"/>
  <c r="CG490"/>
  <c r="CG491"/>
  <c r="CG492"/>
  <c r="CG493"/>
  <c r="CG494"/>
  <c r="CG495"/>
  <c r="CG496"/>
  <c r="CG497"/>
  <c r="CG498"/>
  <c r="CG499"/>
  <c r="CG500"/>
  <c r="CG501"/>
  <c r="CG502"/>
  <c r="CG503"/>
  <c r="CG504"/>
  <c r="CG505"/>
  <c r="CG506"/>
  <c r="CG507"/>
  <c r="CG508"/>
  <c r="CG509"/>
  <c r="CG510"/>
  <c r="CG511"/>
  <c r="CG512"/>
  <c r="CG513"/>
  <c r="CG514"/>
  <c r="CG515"/>
  <c r="CG516"/>
  <c r="CG517"/>
  <c r="CG518"/>
  <c r="CG519"/>
  <c r="CG525"/>
  <c r="CG526"/>
  <c r="CG527"/>
  <c r="CG528"/>
  <c r="CG529"/>
  <c r="CG530"/>
  <c r="CG531"/>
  <c r="CG532"/>
  <c r="CG533"/>
  <c r="CG534"/>
  <c r="CG535"/>
  <c r="CG536"/>
  <c r="CG537"/>
  <c r="CG538"/>
  <c r="CG539"/>
  <c r="CG540"/>
  <c r="CG541"/>
  <c r="CG542"/>
  <c r="CG543"/>
  <c r="CG544"/>
  <c r="CG545"/>
  <c r="CG546"/>
  <c r="CG547"/>
  <c r="CG556"/>
  <c r="CG558"/>
  <c r="CG559"/>
  <c r="CG560"/>
  <c r="CG561"/>
  <c r="CG562"/>
  <c r="CG557"/>
  <c r="CG565"/>
  <c r="CG566"/>
  <c r="CG567"/>
  <c r="CG568"/>
  <c r="CG569"/>
  <c r="CG570"/>
  <c r="CG480"/>
  <c r="CG697" l="1"/>
  <c r="AP564"/>
  <c r="AP572" s="1"/>
  <c r="AN564"/>
  <c r="AN572" s="1"/>
  <c r="AJ572"/>
  <c r="CG478"/>
  <c r="CG572" l="1"/>
  <c r="CC572"/>
  <c r="CG564"/>
  <c r="CG563"/>
  <c r="I41" i="35"/>
  <c r="I39" s="1"/>
  <c r="G31"/>
  <c r="I24"/>
  <c r="G24"/>
  <c r="I17"/>
  <c r="I15" s="1"/>
  <c r="I12"/>
  <c r="I10"/>
  <c r="I8" s="1"/>
  <c r="G59"/>
  <c r="G62" s="1"/>
  <c r="BY1" i="13"/>
  <c r="BX1"/>
  <c r="BW1"/>
  <c r="BV1"/>
  <c r="BU1"/>
  <c r="BT1"/>
  <c r="BS1"/>
  <c r="BR1"/>
  <c r="BJ1"/>
  <c r="C45" i="35" s="1"/>
  <c r="BG1" i="13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E1"/>
  <c r="D1"/>
  <c r="C1"/>
  <c r="B1"/>
  <c r="BW13"/>
  <c r="BV13"/>
  <c r="BU13"/>
  <c r="BT13"/>
  <c r="BS13"/>
  <c r="BR13"/>
  <c r="BJ13"/>
  <c r="BM13"/>
  <c r="BL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4" i="35" s="1"/>
  <c r="CG477" i="1"/>
  <c r="CG476"/>
  <c r="CG475"/>
  <c r="CG474"/>
  <c r="CG473"/>
  <c r="CG472"/>
  <c r="CG471"/>
  <c r="CG470"/>
  <c r="CG469"/>
  <c r="CG468"/>
  <c r="AP467"/>
  <c r="AN467"/>
  <c r="CG465"/>
  <c r="CG464"/>
  <c r="CG463"/>
  <c r="CG462"/>
  <c r="CG461"/>
  <c r="CG460"/>
  <c r="CG459"/>
  <c r="CG458"/>
  <c r="CG457"/>
  <c r="CG456"/>
  <c r="CG455"/>
  <c r="CG454"/>
  <c r="CG453"/>
  <c r="CG452"/>
  <c r="CG451"/>
  <c r="CG450"/>
  <c r="CG449"/>
  <c r="CG448"/>
  <c r="CG447"/>
  <c r="CG446"/>
  <c r="CG445"/>
  <c r="CG444"/>
  <c r="CG443"/>
  <c r="CG442"/>
  <c r="CG441"/>
  <c r="CG440"/>
  <c r="CG439"/>
  <c r="CG438"/>
  <c r="CG437"/>
  <c r="CG436"/>
  <c r="CG435"/>
  <c r="CG434"/>
  <c r="CG433"/>
  <c r="CG432"/>
  <c r="CG431"/>
  <c r="CG430"/>
  <c r="CG429"/>
  <c r="CG428"/>
  <c r="CG427"/>
  <c r="CG426"/>
  <c r="CG425"/>
  <c r="CG424"/>
  <c r="CG423"/>
  <c r="CG422"/>
  <c r="CG421"/>
  <c r="CG420"/>
  <c r="CG419"/>
  <c r="CG418"/>
  <c r="CG417"/>
  <c r="CG416"/>
  <c r="CG415"/>
  <c r="CG414"/>
  <c r="CG413"/>
  <c r="CG412"/>
  <c r="CG411"/>
  <c r="CG410"/>
  <c r="CG408"/>
  <c r="CG407"/>
  <c r="CG406"/>
  <c r="CG405"/>
  <c r="CG404"/>
  <c r="CG403"/>
  <c r="CG402"/>
  <c r="CG401"/>
  <c r="AP400"/>
  <c r="AN400"/>
  <c r="CG398"/>
  <c r="CG397"/>
  <c r="CG396"/>
  <c r="CG395"/>
  <c r="CG394"/>
  <c r="CG393"/>
  <c r="CG392"/>
  <c r="CG391"/>
  <c r="CG390"/>
  <c r="CG389"/>
  <c r="CG388"/>
  <c r="CG387"/>
  <c r="CG386"/>
  <c r="CG385"/>
  <c r="CG384"/>
  <c r="CG383"/>
  <c r="CG382"/>
  <c r="CG381"/>
  <c r="CG380"/>
  <c r="CG379"/>
  <c r="CG378"/>
  <c r="CG377"/>
  <c r="CG376"/>
  <c r="CG375"/>
  <c r="CG374"/>
  <c r="CG373"/>
  <c r="CG372"/>
  <c r="CG371"/>
  <c r="CG370"/>
  <c r="CG369"/>
  <c r="CG368"/>
  <c r="CF367"/>
  <c r="CF409" s="1"/>
  <c r="CF479" s="1"/>
  <c r="CF697" s="1"/>
  <c r="CE367"/>
  <c r="CE409" s="1"/>
  <c r="CE479" s="1"/>
  <c r="CE697" s="1"/>
  <c r="CD367"/>
  <c r="CD409" s="1"/>
  <c r="CD479" s="1"/>
  <c r="CD697" s="1"/>
  <c r="CA367"/>
  <c r="BW7" i="13" s="1"/>
  <c r="BZ367" i="1"/>
  <c r="BV7" i="13" s="1"/>
  <c r="BY367" i="1"/>
  <c r="BU7" i="13" s="1"/>
  <c r="BX367" i="1"/>
  <c r="BT7" i="13" s="1"/>
  <c r="BW367" i="1"/>
  <c r="BS7" i="13" s="1"/>
  <c r="BR7"/>
  <c r="BQ7"/>
  <c r="BN367" i="1"/>
  <c r="BJ7" i="13" s="1"/>
  <c r="BM7"/>
  <c r="BP7"/>
  <c r="BP367" i="1"/>
  <c r="BL7" i="13" s="1"/>
  <c r="BO367" i="1"/>
  <c r="BK7" i="13" s="1"/>
  <c r="BL367" i="1"/>
  <c r="BH7" i="13" s="1"/>
  <c r="BK367" i="1"/>
  <c r="BG7" i="13" s="1"/>
  <c r="BJ367" i="1"/>
  <c r="BF7" i="13" s="1"/>
  <c r="BI367" i="1"/>
  <c r="BE7" i="13" s="1"/>
  <c r="BH367" i="1"/>
  <c r="BD7" i="13" s="1"/>
  <c r="BG367" i="1"/>
  <c r="BC7" i="13" s="1"/>
  <c r="BF367" i="1"/>
  <c r="BB7" i="13" s="1"/>
  <c r="BE367" i="1"/>
  <c r="BA7" i="13" s="1"/>
  <c r="BD367" i="1"/>
  <c r="AZ7" i="13" s="1"/>
  <c r="BC367" i="1"/>
  <c r="AY7" i="13" s="1"/>
  <c r="BB367" i="1"/>
  <c r="AX7" i="13" s="1"/>
  <c r="BA367" i="1"/>
  <c r="AW7" i="13" s="1"/>
  <c r="AZ367" i="1"/>
  <c r="AV7" i="13" s="1"/>
  <c r="AY367" i="1"/>
  <c r="AU7" i="13" s="1"/>
  <c r="AX367" i="1"/>
  <c r="AT7" i="13" s="1"/>
  <c r="AW367" i="1"/>
  <c r="AS7" i="13" s="1"/>
  <c r="AV367" i="1"/>
  <c r="AR7" i="13" s="1"/>
  <c r="AU367" i="1"/>
  <c r="AQ7" i="13" s="1"/>
  <c r="AT367" i="1"/>
  <c r="AP7" i="13" s="1"/>
  <c r="AS367" i="1"/>
  <c r="AO7" i="13" s="1"/>
  <c r="AR367" i="1"/>
  <c r="AN7" i="13" s="1"/>
  <c r="AQ367" i="1"/>
  <c r="AM7" i="13" s="1"/>
  <c r="AO367" i="1"/>
  <c r="AK7" i="13" s="1"/>
  <c r="AM367" i="1"/>
  <c r="AI7" i="13" s="1"/>
  <c r="AL367" i="1"/>
  <c r="AH7" i="13" s="1"/>
  <c r="AK367" i="1"/>
  <c r="AG7" i="13" s="1"/>
  <c r="AI367" i="1"/>
  <c r="AE7" i="13" s="1"/>
  <c r="AB7"/>
  <c r="AE367" i="1"/>
  <c r="AA7" i="13" s="1"/>
  <c r="AD367" i="1"/>
  <c r="Z7" i="13" s="1"/>
  <c r="AC367" i="1"/>
  <c r="Y7" i="13" s="1"/>
  <c r="AB367" i="1"/>
  <c r="X7" i="13" s="1"/>
  <c r="AA367" i="1"/>
  <c r="W7" i="13" s="1"/>
  <c r="Z367" i="1"/>
  <c r="V7" i="13" s="1"/>
  <c r="Y367" i="1"/>
  <c r="U7" i="13" s="1"/>
  <c r="X367" i="1"/>
  <c r="T7" i="13" s="1"/>
  <c r="W367" i="1"/>
  <c r="S7" i="13" s="1"/>
  <c r="V367" i="1"/>
  <c r="R7" i="13" s="1"/>
  <c r="U367" i="1"/>
  <c r="Q7" i="13" s="1"/>
  <c r="T367" i="1"/>
  <c r="P7" i="13" s="1"/>
  <c r="S367" i="1"/>
  <c r="O7" i="13" s="1"/>
  <c r="R367" i="1"/>
  <c r="N7" i="13" s="1"/>
  <c r="Q367" i="1"/>
  <c r="M7" i="13" s="1"/>
  <c r="P367" i="1"/>
  <c r="L7" i="13" s="1"/>
  <c r="O367" i="1"/>
  <c r="K7" i="13" s="1"/>
  <c r="N367" i="1"/>
  <c r="J7" i="13" s="1"/>
  <c r="M367" i="1"/>
  <c r="I7" i="13" s="1"/>
  <c r="L367" i="1"/>
  <c r="H7" i="13" s="1"/>
  <c r="K367" i="1"/>
  <c r="G7" i="13" s="1"/>
  <c r="J367" i="1"/>
  <c r="F7" i="13" s="1"/>
  <c r="I367" i="1"/>
  <c r="E7" i="13" s="1"/>
  <c r="H367" i="1"/>
  <c r="D7" i="13" s="1"/>
  <c r="G367" i="1"/>
  <c r="C7" i="13" s="1"/>
  <c r="F367" i="1"/>
  <c r="E367"/>
  <c r="CG366"/>
  <c r="CG365"/>
  <c r="CG364"/>
  <c r="CG363"/>
  <c r="CG362"/>
  <c r="CG361"/>
  <c r="CG360"/>
  <c r="AP359"/>
  <c r="AP367" s="1"/>
  <c r="AL7" i="13" s="1"/>
  <c r="AN359" i="1"/>
  <c r="AJ367"/>
  <c r="AF7" i="13" s="1"/>
  <c r="CG357" i="1"/>
  <c r="CG356"/>
  <c r="CG355"/>
  <c r="CG354"/>
  <c r="CG353"/>
  <c r="CG352"/>
  <c r="CG351"/>
  <c r="CG350"/>
  <c r="CG349"/>
  <c r="CG348"/>
  <c r="CG347"/>
  <c r="CG346"/>
  <c r="CG345"/>
  <c r="CG344"/>
  <c r="CG343"/>
  <c r="CG342"/>
  <c r="CG341"/>
  <c r="CG340"/>
  <c r="CG339"/>
  <c r="CG338"/>
  <c r="CG337"/>
  <c r="CG336"/>
  <c r="CG335"/>
  <c r="CG334"/>
  <c r="CG333"/>
  <c r="CG332"/>
  <c r="CG331"/>
  <c r="CG330"/>
  <c r="CG329"/>
  <c r="CG328"/>
  <c r="CG327"/>
  <c r="CF326"/>
  <c r="CE326"/>
  <c r="CD326"/>
  <c r="CA326"/>
  <c r="BW6" i="13" s="1"/>
  <c r="BZ326" i="1"/>
  <c r="BV6" i="13" s="1"/>
  <c r="BY326" i="1"/>
  <c r="BU6" i="13" s="1"/>
  <c r="BX326" i="1"/>
  <c r="BT6" i="13" s="1"/>
  <c r="BW326" i="1"/>
  <c r="BS6" i="13" s="1"/>
  <c r="BV326" i="1"/>
  <c r="BR6" i="13" s="1"/>
  <c r="BQ6"/>
  <c r="BN326" i="1"/>
  <c r="BJ6" i="13" s="1"/>
  <c r="BM6"/>
  <c r="BP6"/>
  <c r="BP326" i="1"/>
  <c r="BL6" i="13" s="1"/>
  <c r="BO326" i="1"/>
  <c r="BK6" i="13" s="1"/>
  <c r="BL326" i="1"/>
  <c r="BH6" i="13" s="1"/>
  <c r="BK326" i="1"/>
  <c r="BG6" i="13" s="1"/>
  <c r="BJ326" i="1"/>
  <c r="BF6" i="13" s="1"/>
  <c r="BI326" i="1"/>
  <c r="BE6" i="13" s="1"/>
  <c r="BH326" i="1"/>
  <c r="BD6" i="13" s="1"/>
  <c r="BG326" i="1"/>
  <c r="BC6" i="13" s="1"/>
  <c r="BF326" i="1"/>
  <c r="BB6" i="13" s="1"/>
  <c r="BE326" i="1"/>
  <c r="BA6" i="13" s="1"/>
  <c r="BD326" i="1"/>
  <c r="AZ6" i="13" s="1"/>
  <c r="BC326" i="1"/>
  <c r="AY6" i="13" s="1"/>
  <c r="BB326" i="1"/>
  <c r="AX6" i="13" s="1"/>
  <c r="BA326" i="1"/>
  <c r="AW6" i="13" s="1"/>
  <c r="AZ326" i="1"/>
  <c r="AV6" i="13" s="1"/>
  <c r="AY326" i="1"/>
  <c r="AU6" i="13" s="1"/>
  <c r="AX326" i="1"/>
  <c r="AT6" i="13" s="1"/>
  <c r="AW326" i="1"/>
  <c r="AS6" i="13" s="1"/>
  <c r="AV326" i="1"/>
  <c r="AR6" i="13" s="1"/>
  <c r="AU326" i="1"/>
  <c r="AQ6" i="13" s="1"/>
  <c r="AT326" i="1"/>
  <c r="AP6" i="13" s="1"/>
  <c r="AS326" i="1"/>
  <c r="AO6" i="13" s="1"/>
  <c r="AR326" i="1"/>
  <c r="AN6" i="13" s="1"/>
  <c r="AQ326" i="1"/>
  <c r="AM6" i="13" s="1"/>
  <c r="AO326" i="1"/>
  <c r="AK6" i="13" s="1"/>
  <c r="AM326" i="1"/>
  <c r="AI6" i="13" s="1"/>
  <c r="AL326" i="1"/>
  <c r="AH6" i="13" s="1"/>
  <c r="AK326" i="1"/>
  <c r="AG6" i="13" s="1"/>
  <c r="AI326" i="1"/>
  <c r="AE6" i="13" s="1"/>
  <c r="AB6"/>
  <c r="AE326" i="1"/>
  <c r="AA6" i="13" s="1"/>
  <c r="AD326" i="1"/>
  <c r="Z6" i="13" s="1"/>
  <c r="AC326" i="1"/>
  <c r="Y6" i="13" s="1"/>
  <c r="AB326" i="1"/>
  <c r="X6" i="13" s="1"/>
  <c r="AA326" i="1"/>
  <c r="W6" i="13" s="1"/>
  <c r="Z326" i="1"/>
  <c r="V6" i="13" s="1"/>
  <c r="Y326" i="1"/>
  <c r="U6" i="13" s="1"/>
  <c r="X326" i="1"/>
  <c r="T6" i="13" s="1"/>
  <c r="W326" i="1"/>
  <c r="S6" i="13" s="1"/>
  <c r="V326" i="1"/>
  <c r="R6" i="13" s="1"/>
  <c r="U326" i="1"/>
  <c r="Q6" i="13" s="1"/>
  <c r="T326" i="1"/>
  <c r="P6" i="13" s="1"/>
  <c r="S326" i="1"/>
  <c r="O6" i="13" s="1"/>
  <c r="R326" i="1"/>
  <c r="N6" i="13" s="1"/>
  <c r="Q326" i="1"/>
  <c r="M6" i="13" s="1"/>
  <c r="P326" i="1"/>
  <c r="L6" i="13" s="1"/>
  <c r="O326" i="1"/>
  <c r="K6" i="13" s="1"/>
  <c r="N326" i="1"/>
  <c r="J6" i="13" s="1"/>
  <c r="M326" i="1"/>
  <c r="I6" i="13" s="1"/>
  <c r="L326" i="1"/>
  <c r="H6" i="13" s="1"/>
  <c r="K326" i="1"/>
  <c r="G6" i="13" s="1"/>
  <c r="J326" i="1"/>
  <c r="F6" i="13" s="1"/>
  <c r="I326" i="1"/>
  <c r="E6" i="13" s="1"/>
  <c r="H326" i="1"/>
  <c r="D6" i="13" s="1"/>
  <c r="G326" i="1"/>
  <c r="C6" i="13" s="1"/>
  <c r="F326" i="1"/>
  <c r="E326"/>
  <c r="CG325"/>
  <c r="CG324"/>
  <c r="CG323"/>
  <c r="CG322"/>
  <c r="CG321"/>
  <c r="CG320"/>
  <c r="CG319"/>
  <c r="CG318"/>
  <c r="CG317"/>
  <c r="AJ316"/>
  <c r="AH316"/>
  <c r="AH326" s="1"/>
  <c r="CG315"/>
  <c r="CG314"/>
  <c r="CG313"/>
  <c r="CG312"/>
  <c r="CG311"/>
  <c r="AP310"/>
  <c r="AP326" s="1"/>
  <c r="AL6" i="13" s="1"/>
  <c r="AN310" i="1"/>
  <c r="CG308"/>
  <c r="CG307"/>
  <c r="CG306"/>
  <c r="CG305"/>
  <c r="CG304"/>
  <c r="CG303"/>
  <c r="CG302"/>
  <c r="CG301"/>
  <c r="CG300"/>
  <c r="CG299"/>
  <c r="CG298"/>
  <c r="CG297"/>
  <c r="CG296"/>
  <c r="CG295"/>
  <c r="CG294"/>
  <c r="CG293"/>
  <c r="CG292"/>
  <c r="CG291"/>
  <c r="CG290"/>
  <c r="CG289"/>
  <c r="CG288"/>
  <c r="CG287"/>
  <c r="CG286"/>
  <c r="CG285"/>
  <c r="CG284"/>
  <c r="CG283"/>
  <c r="CG282"/>
  <c r="CG281"/>
  <c r="CG249"/>
  <c r="CG280"/>
  <c r="CG279"/>
  <c r="CG278"/>
  <c r="CG277"/>
  <c r="CG276"/>
  <c r="CG275"/>
  <c r="CG274"/>
  <c r="CG273"/>
  <c r="CF272"/>
  <c r="CE272"/>
  <c r="CD272"/>
  <c r="CA272"/>
  <c r="BW5" i="13" s="1"/>
  <c r="BZ272" i="1"/>
  <c r="BV5" i="13" s="1"/>
  <c r="BY272" i="1"/>
  <c r="BU5" i="13" s="1"/>
  <c r="BX272" i="1"/>
  <c r="BT5" i="13" s="1"/>
  <c r="BW272" i="1"/>
  <c r="BS5" i="13" s="1"/>
  <c r="BV272" i="1"/>
  <c r="BR5" i="13" s="1"/>
  <c r="BQ5"/>
  <c r="BN272" i="1"/>
  <c r="BJ5" i="13" s="1"/>
  <c r="BM5"/>
  <c r="BP5"/>
  <c r="BP272" i="1"/>
  <c r="BL5" i="13" s="1"/>
  <c r="BO272" i="1"/>
  <c r="BK5" i="13" s="1"/>
  <c r="BL272" i="1"/>
  <c r="BH5" i="13" s="1"/>
  <c r="BK272" i="1"/>
  <c r="BG5" i="13" s="1"/>
  <c r="BJ272" i="1"/>
  <c r="BF5" i="13" s="1"/>
  <c r="BI272" i="1"/>
  <c r="BE5" i="13" s="1"/>
  <c r="BH272" i="1"/>
  <c r="BD5" i="13" s="1"/>
  <c r="BG272" i="1"/>
  <c r="BC5" i="13" s="1"/>
  <c r="BF272" i="1"/>
  <c r="BB5" i="13" s="1"/>
  <c r="BE272" i="1"/>
  <c r="BA5" i="13" s="1"/>
  <c r="BD272" i="1"/>
  <c r="AZ5" i="13" s="1"/>
  <c r="BC272" i="1"/>
  <c r="AY5" i="13" s="1"/>
  <c r="BB272" i="1"/>
  <c r="AX5" i="13" s="1"/>
  <c r="BA272" i="1"/>
  <c r="AW5" i="13" s="1"/>
  <c r="AZ272" i="1"/>
  <c r="AV5" i="13" s="1"/>
  <c r="AY272" i="1"/>
  <c r="AU5" i="13" s="1"/>
  <c r="AX272" i="1"/>
  <c r="AT5" i="13" s="1"/>
  <c r="AW272" i="1"/>
  <c r="AS5" i="13" s="1"/>
  <c r="AV272" i="1"/>
  <c r="AR5" i="13" s="1"/>
  <c r="AU272" i="1"/>
  <c r="AQ5" i="13" s="1"/>
  <c r="AT272" i="1"/>
  <c r="AP5" i="13" s="1"/>
  <c r="AS272" i="1"/>
  <c r="AO5" i="13" s="1"/>
  <c r="AR272" i="1"/>
  <c r="AN5" i="13" s="1"/>
  <c r="AQ272" i="1"/>
  <c r="AM5" i="13" s="1"/>
  <c r="AO272" i="1"/>
  <c r="AK5" i="13" s="1"/>
  <c r="AM272" i="1"/>
  <c r="AI5" i="13" s="1"/>
  <c r="AL272" i="1"/>
  <c r="AH5" i="13" s="1"/>
  <c r="AK272" i="1"/>
  <c r="AG5" i="13" s="1"/>
  <c r="AE5"/>
  <c r="AB5"/>
  <c r="AE272" i="1"/>
  <c r="AA5" i="13" s="1"/>
  <c r="AD272" i="1"/>
  <c r="Z5" i="13" s="1"/>
  <c r="AC272" i="1"/>
  <c r="Y5" i="13" s="1"/>
  <c r="AB272" i="1"/>
  <c r="X5" i="13" s="1"/>
  <c r="AA272" i="1"/>
  <c r="W5" i="13" s="1"/>
  <c r="Z272" i="1"/>
  <c r="V5" i="13" s="1"/>
  <c r="Y272" i="1"/>
  <c r="U5" i="13" s="1"/>
  <c r="X272" i="1"/>
  <c r="T5" i="13" s="1"/>
  <c r="W272" i="1"/>
  <c r="S5" i="13" s="1"/>
  <c r="V272" i="1"/>
  <c r="R5" i="13" s="1"/>
  <c r="U272" i="1"/>
  <c r="Q5" i="13" s="1"/>
  <c r="T272" i="1"/>
  <c r="P5" i="13" s="1"/>
  <c r="S272" i="1"/>
  <c r="O5" i="13" s="1"/>
  <c r="R272" i="1"/>
  <c r="N5" i="13" s="1"/>
  <c r="Q272" i="1"/>
  <c r="M5" i="13" s="1"/>
  <c r="P272" i="1"/>
  <c r="L5" i="13" s="1"/>
  <c r="O272" i="1"/>
  <c r="K5" i="13" s="1"/>
  <c r="N272" i="1"/>
  <c r="J5" i="13" s="1"/>
  <c r="M272" i="1"/>
  <c r="I5" i="13" s="1"/>
  <c r="L272" i="1"/>
  <c r="H5" i="13" s="1"/>
  <c r="K272" i="1"/>
  <c r="G5" i="13" s="1"/>
  <c r="J272" i="1"/>
  <c r="F5" i="13" s="1"/>
  <c r="I272" i="1"/>
  <c r="E5" i="13" s="1"/>
  <c r="H272" i="1"/>
  <c r="D5" i="13" s="1"/>
  <c r="G272" i="1"/>
  <c r="C5" i="13" s="1"/>
  <c r="F272" i="1"/>
  <c r="E272"/>
  <c r="CG270"/>
  <c r="CG269"/>
  <c r="CG268"/>
  <c r="CG267"/>
  <c r="CG266"/>
  <c r="CG265"/>
  <c r="CG264"/>
  <c r="CG263"/>
  <c r="CG262"/>
  <c r="CG261"/>
  <c r="CG260"/>
  <c r="CG259"/>
  <c r="CG258"/>
  <c r="CG257"/>
  <c r="CG256"/>
  <c r="CG255"/>
  <c r="AP254"/>
  <c r="AP272" s="1"/>
  <c r="AL5" i="13" s="1"/>
  <c r="AN254" i="1"/>
  <c r="AJ272"/>
  <c r="AF5" i="13" s="1"/>
  <c r="CG252" i="1"/>
  <c r="CG251"/>
  <c r="CG250"/>
  <c r="CG248"/>
  <c r="CG247"/>
  <c r="CG246"/>
  <c r="CG245"/>
  <c r="CG244"/>
  <c r="CG243"/>
  <c r="CG242"/>
  <c r="CG241"/>
  <c r="CG240"/>
  <c r="CG239"/>
  <c r="CG238"/>
  <c r="CG237"/>
  <c r="CG236"/>
  <c r="CG235"/>
  <c r="CG234"/>
  <c r="CG233"/>
  <c r="CG232"/>
  <c r="CG231"/>
  <c r="CG230"/>
  <c r="CG229"/>
  <c r="CG228"/>
  <c r="CG227"/>
  <c r="CG226"/>
  <c r="CG225"/>
  <c r="CG224"/>
  <c r="CG223"/>
  <c r="CG222"/>
  <c r="CG221"/>
  <c r="CG220"/>
  <c r="CG219"/>
  <c r="CG218"/>
  <c r="CG217"/>
  <c r="CG216"/>
  <c r="CG215"/>
  <c r="CG214"/>
  <c r="CG213"/>
  <c r="CG211"/>
  <c r="CG210"/>
  <c r="CG209"/>
  <c r="CG208"/>
  <c r="CG207"/>
  <c r="CG206"/>
  <c r="CG205"/>
  <c r="CG204"/>
  <c r="CG203"/>
  <c r="CG202"/>
  <c r="CG201"/>
  <c r="CG200"/>
  <c r="CG199"/>
  <c r="CG198"/>
  <c r="CG197"/>
  <c r="CG196"/>
  <c r="AP195"/>
  <c r="AN195"/>
  <c r="CG193"/>
  <c r="CG192"/>
  <c r="CG191"/>
  <c r="CG190"/>
  <c r="CG189"/>
  <c r="CG188"/>
  <c r="CG187"/>
  <c r="CG186"/>
  <c r="CG185"/>
  <c r="CG184"/>
  <c r="CG183"/>
  <c r="CG182"/>
  <c r="CG181"/>
  <c r="CG180"/>
  <c r="CG179"/>
  <c r="CG178"/>
  <c r="CG177"/>
  <c r="CG176"/>
  <c r="CG175"/>
  <c r="CG174"/>
  <c r="CG173"/>
  <c r="CG172"/>
  <c r="CG171"/>
  <c r="CG170"/>
  <c r="CG169"/>
  <c r="CG168"/>
  <c r="CG167"/>
  <c r="CG166"/>
  <c r="CG163"/>
  <c r="CG162"/>
  <c r="CG161"/>
  <c r="CF159"/>
  <c r="CF212" s="1"/>
  <c r="CE159"/>
  <c r="CE212" s="1"/>
  <c r="CD159"/>
  <c r="CD212" s="1"/>
  <c r="CA159"/>
  <c r="BW3" i="13" s="1"/>
  <c r="BZ159" i="1"/>
  <c r="BV3" i="13" s="1"/>
  <c r="BY159" i="1"/>
  <c r="BU3" i="13" s="1"/>
  <c r="BX159" i="1"/>
  <c r="BT3" i="13" s="1"/>
  <c r="BW159" i="1"/>
  <c r="BS3" i="13" s="1"/>
  <c r="BV159" i="1"/>
  <c r="BR3" i="13" s="1"/>
  <c r="BQ3"/>
  <c r="BN159" i="1"/>
  <c r="BJ3" i="13" s="1"/>
  <c r="BQ159" i="1"/>
  <c r="BM3" i="13" s="1"/>
  <c r="BP3"/>
  <c r="BP159" i="1"/>
  <c r="BL3" i="13" s="1"/>
  <c r="BO159" i="1"/>
  <c r="BK3" i="13" s="1"/>
  <c r="BL159" i="1"/>
  <c r="BH3" i="13" s="1"/>
  <c r="BK159" i="1"/>
  <c r="BG3" i="13" s="1"/>
  <c r="BJ159" i="1"/>
  <c r="BF3" i="13" s="1"/>
  <c r="BI159" i="1"/>
  <c r="BE3" i="13" s="1"/>
  <c r="BH159" i="1"/>
  <c r="BD3" i="13" s="1"/>
  <c r="BG159" i="1"/>
  <c r="BC3" i="13" s="1"/>
  <c r="BF159" i="1"/>
  <c r="BB3" i="13" s="1"/>
  <c r="BE159" i="1"/>
  <c r="BA3" i="13" s="1"/>
  <c r="BD159" i="1"/>
  <c r="AZ3" i="13" s="1"/>
  <c r="BC159" i="1"/>
  <c r="AY3" i="13" s="1"/>
  <c r="BB159" i="1"/>
  <c r="AX3" i="13" s="1"/>
  <c r="BA159" i="1"/>
  <c r="AW3" i="13" s="1"/>
  <c r="AZ159" i="1"/>
  <c r="AV3" i="13" s="1"/>
  <c r="AY159" i="1"/>
  <c r="AU3" i="13" s="1"/>
  <c r="AX159" i="1"/>
  <c r="AT3" i="13" s="1"/>
  <c r="AW159" i="1"/>
  <c r="AS3" i="13" s="1"/>
  <c r="AV159" i="1"/>
  <c r="AR3" i="13" s="1"/>
  <c r="AU159" i="1"/>
  <c r="AQ3" i="13" s="1"/>
  <c r="AT159" i="1"/>
  <c r="AP3" i="13" s="1"/>
  <c r="AS159" i="1"/>
  <c r="AO3" i="13" s="1"/>
  <c r="AR159" i="1"/>
  <c r="AN3" i="13" s="1"/>
  <c r="AQ159" i="1"/>
  <c r="AM3" i="13" s="1"/>
  <c r="AO159" i="1"/>
  <c r="AK3" i="13" s="1"/>
  <c r="AM159" i="1"/>
  <c r="AI3" i="13" s="1"/>
  <c r="AL159" i="1"/>
  <c r="AH3" i="13" s="1"/>
  <c r="AK159" i="1"/>
  <c r="AG3" i="13" s="1"/>
  <c r="AI159" i="1"/>
  <c r="AE3" i="13" s="1"/>
  <c r="AB3"/>
  <c r="AE159" i="1"/>
  <c r="AA3" i="13" s="1"/>
  <c r="AD159" i="1"/>
  <c r="Z3" i="13" s="1"/>
  <c r="AC159" i="1"/>
  <c r="Y3" i="13" s="1"/>
  <c r="AB159" i="1"/>
  <c r="X3" i="13" s="1"/>
  <c r="AA159" i="1"/>
  <c r="W3" i="13" s="1"/>
  <c r="Z159" i="1"/>
  <c r="V3" i="13" s="1"/>
  <c r="Y159" i="1"/>
  <c r="U3" i="13" s="1"/>
  <c r="X159" i="1"/>
  <c r="T3" i="13" s="1"/>
  <c r="W159" i="1"/>
  <c r="S3" i="13" s="1"/>
  <c r="V159" i="1"/>
  <c r="R3" i="13" s="1"/>
  <c r="U159" i="1"/>
  <c r="Q3" i="13" s="1"/>
  <c r="T159" i="1"/>
  <c r="P3" i="13" s="1"/>
  <c r="S159" i="1"/>
  <c r="O3" i="13" s="1"/>
  <c r="R159" i="1"/>
  <c r="N3" i="13" s="1"/>
  <c r="Q159" i="1"/>
  <c r="M3" i="13" s="1"/>
  <c r="P159" i="1"/>
  <c r="L3" i="13" s="1"/>
  <c r="O159" i="1"/>
  <c r="K3" i="13" s="1"/>
  <c r="N159" i="1"/>
  <c r="J3" i="13" s="1"/>
  <c r="M159" i="1"/>
  <c r="I3" i="13" s="1"/>
  <c r="L159" i="1"/>
  <c r="H3" i="13" s="1"/>
  <c r="K159" i="1"/>
  <c r="G3" i="13" s="1"/>
  <c r="J159" i="1"/>
  <c r="F3" i="13" s="1"/>
  <c r="I159" i="1"/>
  <c r="E3" i="13" s="1"/>
  <c r="H159" i="1"/>
  <c r="D3" i="13" s="1"/>
  <c r="G159" i="1"/>
  <c r="C3" i="13" s="1"/>
  <c r="F159" i="1"/>
  <c r="E159"/>
  <c r="CG158"/>
  <c r="CG157"/>
  <c r="CG156"/>
  <c r="CG155"/>
  <c r="CG154"/>
  <c r="CG153"/>
  <c r="CG152"/>
  <c r="CG151"/>
  <c r="CG150"/>
  <c r="CG149"/>
  <c r="CG148"/>
  <c r="CG147"/>
  <c r="CG146"/>
  <c r="CG145"/>
  <c r="CG144"/>
  <c r="CG143"/>
  <c r="CG142"/>
  <c r="AP141"/>
  <c r="AP159" s="1"/>
  <c r="AL3" i="13" s="1"/>
  <c r="AN141" i="1"/>
  <c r="CG139"/>
  <c r="CG138"/>
  <c r="CG137"/>
  <c r="CG136"/>
  <c r="CG135"/>
  <c r="CG134"/>
  <c r="CG133"/>
  <c r="CG132"/>
  <c r="CG131"/>
  <c r="CG130"/>
  <c r="CG129"/>
  <c r="CG128"/>
  <c r="CG127"/>
  <c r="CG126"/>
  <c r="CG125"/>
  <c r="CG124"/>
  <c r="CG123"/>
  <c r="CG122"/>
  <c r="CG121"/>
  <c r="CG120"/>
  <c r="CG119"/>
  <c r="CG118"/>
  <c r="CG117"/>
  <c r="CG116"/>
  <c r="CG115"/>
  <c r="CG114"/>
  <c r="CG113"/>
  <c r="CG112"/>
  <c r="CG111"/>
  <c r="CG110"/>
  <c r="CG109"/>
  <c r="CG108"/>
  <c r="CG107"/>
  <c r="CG106"/>
  <c r="CG105"/>
  <c r="CG104"/>
  <c r="CG103"/>
  <c r="CG102"/>
  <c r="CG101"/>
  <c r="CG100"/>
  <c r="CG99"/>
  <c r="CG98"/>
  <c r="CG97"/>
  <c r="CG96"/>
  <c r="CG95"/>
  <c r="CG94"/>
  <c r="CG93"/>
  <c r="CG92"/>
  <c r="CG91"/>
  <c r="CG90"/>
  <c r="CG89"/>
  <c r="CG88"/>
  <c r="CG87"/>
  <c r="CG86"/>
  <c r="CG85"/>
  <c r="CG84"/>
  <c r="CG83"/>
  <c r="CG82"/>
  <c r="CG81"/>
  <c r="CG80"/>
  <c r="CG79"/>
  <c r="CG78"/>
  <c r="CG77"/>
  <c r="CG76"/>
  <c r="CG75"/>
  <c r="CG74"/>
  <c r="CG73"/>
  <c r="CG72"/>
  <c r="CG71"/>
  <c r="CG70"/>
  <c r="CF69"/>
  <c r="CE69"/>
  <c r="CD69"/>
  <c r="CA69"/>
  <c r="BW2" i="13" s="1"/>
  <c r="BZ69" i="1"/>
  <c r="BV2" i="13" s="1"/>
  <c r="BY69" i="1"/>
  <c r="BU2" i="13" s="1"/>
  <c r="BX69" i="1"/>
  <c r="BT2" i="13" s="1"/>
  <c r="BW69" i="1"/>
  <c r="BS2" i="13" s="1"/>
  <c r="BV69" i="1"/>
  <c r="BR2" i="13" s="1"/>
  <c r="BQ2"/>
  <c r="BN69" i="1"/>
  <c r="BJ2" i="13" s="1"/>
  <c r="BQ69" i="1"/>
  <c r="BM2" i="13" s="1"/>
  <c r="BP2"/>
  <c r="BP69" i="1"/>
  <c r="BL2" i="13" s="1"/>
  <c r="BO69" i="1"/>
  <c r="BK2" i="13" s="1"/>
  <c r="BL69" i="1"/>
  <c r="BH2" i="13" s="1"/>
  <c r="BK69" i="1"/>
  <c r="BG2" i="13" s="1"/>
  <c r="BJ69" i="1"/>
  <c r="BF2" i="13" s="1"/>
  <c r="BI69" i="1"/>
  <c r="BE2" i="13" s="1"/>
  <c r="BH69" i="1"/>
  <c r="BD2" i="13" s="1"/>
  <c r="BG69" i="1"/>
  <c r="BC2" i="13" s="1"/>
  <c r="BF69" i="1"/>
  <c r="BB2" i="13" s="1"/>
  <c r="BE69" i="1"/>
  <c r="BA2" i="13" s="1"/>
  <c r="BD69" i="1"/>
  <c r="AZ2" i="13" s="1"/>
  <c r="BC69" i="1"/>
  <c r="AY2" i="13" s="1"/>
  <c r="BB69" i="1"/>
  <c r="AX2" i="13" s="1"/>
  <c r="BA69" i="1"/>
  <c r="AW2" i="13" s="1"/>
  <c r="AZ69" i="1"/>
  <c r="AV2" i="13" s="1"/>
  <c r="AY69" i="1"/>
  <c r="AU2" i="13" s="1"/>
  <c r="AX69" i="1"/>
  <c r="AT2" i="13" s="1"/>
  <c r="AW69" i="1"/>
  <c r="AS2" i="13" s="1"/>
  <c r="AV69" i="1"/>
  <c r="AR2" i="13" s="1"/>
  <c r="AU69" i="1"/>
  <c r="AQ2" i="13" s="1"/>
  <c r="AT69" i="1"/>
  <c r="AP2" i="13" s="1"/>
  <c r="AS69" i="1"/>
  <c r="AO2" i="13" s="1"/>
  <c r="AR69" i="1"/>
  <c r="AN2" i="13" s="1"/>
  <c r="AQ69" i="1"/>
  <c r="AM2" i="13" s="1"/>
  <c r="AO69" i="1"/>
  <c r="AK2" i="13" s="1"/>
  <c r="AM69" i="1"/>
  <c r="AI2" i="13" s="1"/>
  <c r="AL69" i="1"/>
  <c r="AH2" i="13" s="1"/>
  <c r="AK69" i="1"/>
  <c r="AG2" i="13" s="1"/>
  <c r="AI69" i="1"/>
  <c r="AE2" i="13" s="1"/>
  <c r="AB2"/>
  <c r="AE69" i="1"/>
  <c r="AA2" i="13" s="1"/>
  <c r="AD69" i="1"/>
  <c r="Z2" i="13" s="1"/>
  <c r="AC69" i="1"/>
  <c r="Y2" i="13" s="1"/>
  <c r="AB69" i="1"/>
  <c r="X2" i="13" s="1"/>
  <c r="AA69" i="1"/>
  <c r="W2" i="13" s="1"/>
  <c r="Z69" i="1"/>
  <c r="V2" i="13" s="1"/>
  <c r="Y69" i="1"/>
  <c r="U2" i="13" s="1"/>
  <c r="X69" i="1"/>
  <c r="T2" i="13" s="1"/>
  <c r="W69" i="1"/>
  <c r="S2" i="13" s="1"/>
  <c r="V69" i="1"/>
  <c r="R2" i="13" s="1"/>
  <c r="U69" i="1"/>
  <c r="Q2" i="13" s="1"/>
  <c r="T69" i="1"/>
  <c r="P2" i="13" s="1"/>
  <c r="S69" i="1"/>
  <c r="O2" i="13" s="1"/>
  <c r="R69" i="1"/>
  <c r="N2" i="13" s="1"/>
  <c r="Q69" i="1"/>
  <c r="M2" i="13" s="1"/>
  <c r="P69" i="1"/>
  <c r="L2" i="13" s="1"/>
  <c r="O69" i="1"/>
  <c r="K2" i="13" s="1"/>
  <c r="N69" i="1"/>
  <c r="J2" i="13" s="1"/>
  <c r="M69" i="1"/>
  <c r="I2" i="13" s="1"/>
  <c r="L69" i="1"/>
  <c r="H2" i="13" s="1"/>
  <c r="K69" i="1"/>
  <c r="G2" i="13" s="1"/>
  <c r="J69" i="1"/>
  <c r="F2" i="13" s="1"/>
  <c r="I69" i="1"/>
  <c r="E2" i="13" s="1"/>
  <c r="H69" i="1"/>
  <c r="D2" i="13" s="1"/>
  <c r="G69" i="1"/>
  <c r="C2" i="13" s="1"/>
  <c r="F69" i="1"/>
  <c r="E69"/>
  <c r="CG68"/>
  <c r="CG67"/>
  <c r="CG66"/>
  <c r="CG65"/>
  <c r="CG64"/>
  <c r="CG63"/>
  <c r="CG62"/>
  <c r="CG61"/>
  <c r="CG60"/>
  <c r="CG59"/>
  <c r="AJ69"/>
  <c r="AF2" i="13" s="1"/>
  <c r="AP57" i="1"/>
  <c r="AP69" s="1"/>
  <c r="AL2" i="13" s="1"/>
  <c r="AN57" i="1"/>
  <c r="AN69" s="1"/>
  <c r="AJ2" i="13" s="1"/>
  <c r="CG56" i="1"/>
  <c r="CG55"/>
  <c r="CG54"/>
  <c r="CG53"/>
  <c r="CG52"/>
  <c r="CG51"/>
  <c r="CG50"/>
  <c r="CG49"/>
  <c r="CG48"/>
  <c r="CG47"/>
  <c r="CG46"/>
  <c r="CG45"/>
  <c r="CG44"/>
  <c r="CG43"/>
  <c r="CG42"/>
  <c r="CG41"/>
  <c r="CG40"/>
  <c r="CG39"/>
  <c r="CG38"/>
  <c r="CG37"/>
  <c r="CG36"/>
  <c r="CG35"/>
  <c r="CG34"/>
  <c r="CG33"/>
  <c r="CG32"/>
  <c r="CG31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G2"/>
  <c r="I59" i="35" l="1"/>
  <c r="I62" s="1"/>
  <c r="E212" i="1"/>
  <c r="CG69"/>
  <c r="E409"/>
  <c r="A17" i="35"/>
  <c r="A21"/>
  <c r="A23"/>
  <c r="A26"/>
  <c r="A28"/>
  <c r="A30"/>
  <c r="A33"/>
  <c r="A35"/>
  <c r="A37"/>
  <c r="C20"/>
  <c r="C22"/>
  <c r="C25"/>
  <c r="C27"/>
  <c r="C29"/>
  <c r="C32"/>
  <c r="C35"/>
  <c r="C37"/>
  <c r="C55"/>
  <c r="A7"/>
  <c r="A14"/>
  <c r="A16"/>
  <c r="A20"/>
  <c r="A22"/>
  <c r="A25"/>
  <c r="A27"/>
  <c r="A29"/>
  <c r="A32"/>
  <c r="A34"/>
  <c r="A36"/>
  <c r="C9"/>
  <c r="C11"/>
  <c r="C40"/>
  <c r="C18"/>
  <c r="C21"/>
  <c r="C23"/>
  <c r="C26"/>
  <c r="C28"/>
  <c r="C30"/>
  <c r="C33"/>
  <c r="C36"/>
  <c r="C34"/>
  <c r="C38"/>
  <c r="C43"/>
  <c r="C53"/>
  <c r="C57"/>
  <c r="B2" i="13"/>
  <c r="CB69" i="1"/>
  <c r="BX2" i="13" s="1"/>
  <c r="B3"/>
  <c r="CB159" i="1"/>
  <c r="BX3" i="13" s="1"/>
  <c r="B5"/>
  <c r="CB272" i="1"/>
  <c r="B6" i="13"/>
  <c r="CB326" i="1"/>
  <c r="BX6" i="13" s="1"/>
  <c r="CC69" i="1"/>
  <c r="BY2" i="13" s="1"/>
  <c r="B7"/>
  <c r="CB367" i="1"/>
  <c r="B13" i="13"/>
  <c r="BX13"/>
  <c r="AP212" i="1"/>
  <c r="AL4" i="13" s="1"/>
  <c r="F212" i="1"/>
  <c r="H212"/>
  <c r="D4" i="13" s="1"/>
  <c r="J212" i="1"/>
  <c r="F4" i="13" s="1"/>
  <c r="L212" i="1"/>
  <c r="H4" i="13" s="1"/>
  <c r="N212" i="1"/>
  <c r="J4" i="13" s="1"/>
  <c r="P212" i="1"/>
  <c r="L4" i="13" s="1"/>
  <c r="R212" i="1"/>
  <c r="N4" i="13" s="1"/>
  <c r="T212" i="1"/>
  <c r="P4" i="13" s="1"/>
  <c r="V212" i="1"/>
  <c r="R4" i="13" s="1"/>
  <c r="X212" i="1"/>
  <c r="T4" i="13" s="1"/>
  <c r="Z212" i="1"/>
  <c r="V4" i="13" s="1"/>
  <c r="AB212" i="1"/>
  <c r="X4" i="13" s="1"/>
  <c r="AD212" i="1"/>
  <c r="Z4" i="13" s="1"/>
  <c r="AB4"/>
  <c r="AK212" i="1"/>
  <c r="AG4" i="13" s="1"/>
  <c r="AM212" i="1"/>
  <c r="AI4" i="13" s="1"/>
  <c r="AQ212" i="1"/>
  <c r="AM4" i="13" s="1"/>
  <c r="AS212" i="1"/>
  <c r="AO4" i="13" s="1"/>
  <c r="AU212" i="1"/>
  <c r="AQ4" i="13" s="1"/>
  <c r="AW212" i="1"/>
  <c r="AS4" i="13" s="1"/>
  <c r="AY212" i="1"/>
  <c r="AU4" i="13" s="1"/>
  <c r="BA212" i="1"/>
  <c r="AW4" i="13" s="1"/>
  <c r="BC212" i="1"/>
  <c r="AY4" i="13" s="1"/>
  <c r="BE212" i="1"/>
  <c r="BA4" i="13" s="1"/>
  <c r="BG212" i="1"/>
  <c r="BC4" i="13" s="1"/>
  <c r="BI212" i="1"/>
  <c r="BE4" i="13" s="1"/>
  <c r="BK212" i="1"/>
  <c r="BG4" i="13" s="1"/>
  <c r="BO212" i="1"/>
  <c r="BK4" i="13" s="1"/>
  <c r="BP4"/>
  <c r="BN212" i="1"/>
  <c r="BJ4" i="13" s="1"/>
  <c r="BV212" i="1"/>
  <c r="BR4" i="13" s="1"/>
  <c r="BX212" i="1"/>
  <c r="BT4" i="13" s="1"/>
  <c r="BZ212" i="1"/>
  <c r="BV4" i="13" s="1"/>
  <c r="AP409" i="1"/>
  <c r="AL8" i="13" s="1"/>
  <c r="F409" i="1"/>
  <c r="H409"/>
  <c r="J409"/>
  <c r="L409"/>
  <c r="N409"/>
  <c r="P409"/>
  <c r="R409"/>
  <c r="T409"/>
  <c r="V409"/>
  <c r="X409"/>
  <c r="Z409"/>
  <c r="AB409"/>
  <c r="AD409"/>
  <c r="AK409"/>
  <c r="AM409"/>
  <c r="AQ409"/>
  <c r="AS409"/>
  <c r="AU409"/>
  <c r="AW409"/>
  <c r="AY409"/>
  <c r="BA409"/>
  <c r="BC409"/>
  <c r="BE409"/>
  <c r="BG409"/>
  <c r="BI409"/>
  <c r="BK409"/>
  <c r="BO409"/>
  <c r="BK8" i="13" s="1"/>
  <c r="BP8"/>
  <c r="BN409" i="1"/>
  <c r="BV409"/>
  <c r="BX409"/>
  <c r="BZ409"/>
  <c r="G212"/>
  <c r="C4" i="13" s="1"/>
  <c r="I212" i="1"/>
  <c r="E4" i="13" s="1"/>
  <c r="K212" i="1"/>
  <c r="G4" i="13" s="1"/>
  <c r="M212" i="1"/>
  <c r="I4" i="13" s="1"/>
  <c r="O212" i="1"/>
  <c r="K4" i="13" s="1"/>
  <c r="Q212" i="1"/>
  <c r="M4" i="13" s="1"/>
  <c r="S212" i="1"/>
  <c r="O4" i="13" s="1"/>
  <c r="U212" i="1"/>
  <c r="Q4" i="13" s="1"/>
  <c r="W212" i="1"/>
  <c r="S4" i="13" s="1"/>
  <c r="Y212" i="1"/>
  <c r="U4" i="13" s="1"/>
  <c r="AA212" i="1"/>
  <c r="W4" i="13" s="1"/>
  <c r="AC212" i="1"/>
  <c r="Y4" i="13" s="1"/>
  <c r="AE212" i="1"/>
  <c r="AA4" i="13" s="1"/>
  <c r="AI212" i="1"/>
  <c r="AE4" i="13" s="1"/>
  <c r="AL212" i="1"/>
  <c r="AH4" i="13" s="1"/>
  <c r="AO212" i="1"/>
  <c r="AK4" i="13" s="1"/>
  <c r="AR212" i="1"/>
  <c r="AN4" i="13" s="1"/>
  <c r="AT212" i="1"/>
  <c r="AP4" i="13" s="1"/>
  <c r="AV212" i="1"/>
  <c r="AR4" i="13" s="1"/>
  <c r="AX212" i="1"/>
  <c r="AT4" i="13" s="1"/>
  <c r="AZ212" i="1"/>
  <c r="AV4" i="13" s="1"/>
  <c r="BB212" i="1"/>
  <c r="AX4" i="13" s="1"/>
  <c r="BD212" i="1"/>
  <c r="AZ4" i="13" s="1"/>
  <c r="BF212" i="1"/>
  <c r="BB4" i="13" s="1"/>
  <c r="BH212" i="1"/>
  <c r="BD4" i="13" s="1"/>
  <c r="BJ212" i="1"/>
  <c r="BF4" i="13" s="1"/>
  <c r="BL212" i="1"/>
  <c r="BH4" i="13" s="1"/>
  <c r="BP212" i="1"/>
  <c r="BL4" i="13" s="1"/>
  <c r="BQ212" i="1"/>
  <c r="BM4" i="13" s="1"/>
  <c r="BQ4"/>
  <c r="BW212" i="1"/>
  <c r="BS4" i="13" s="1"/>
  <c r="BY212" i="1"/>
  <c r="BU4" i="13" s="1"/>
  <c r="CA212" i="1"/>
  <c r="BW4" i="13" s="1"/>
  <c r="AJ409" i="1"/>
  <c r="AF8" i="13" s="1"/>
  <c r="G409" i="1"/>
  <c r="I409"/>
  <c r="K409"/>
  <c r="M409"/>
  <c r="O409"/>
  <c r="Q409"/>
  <c r="S409"/>
  <c r="U409"/>
  <c r="W409"/>
  <c r="Y409"/>
  <c r="AA409"/>
  <c r="AC409"/>
  <c r="AE409"/>
  <c r="AI409"/>
  <c r="AL409"/>
  <c r="AO409"/>
  <c r="AR409"/>
  <c r="AT409"/>
  <c r="AV409"/>
  <c r="AX409"/>
  <c r="AZ409"/>
  <c r="BB409"/>
  <c r="BD409"/>
  <c r="BF409"/>
  <c r="BH409"/>
  <c r="BJ409"/>
  <c r="BL409"/>
  <c r="BP409"/>
  <c r="BQ8" i="13"/>
  <c r="BW409" i="1"/>
  <c r="BY409"/>
  <c r="CA409"/>
  <c r="AJ326"/>
  <c r="AF6" i="13" s="1"/>
  <c r="AP479" i="1"/>
  <c r="AJ479"/>
  <c r="AN326"/>
  <c r="AJ6" i="13" s="1"/>
  <c r="CC751" i="1"/>
  <c r="BY13" i="13" s="1"/>
  <c r="A9" i="35"/>
  <c r="C10"/>
  <c r="A11"/>
  <c r="C12"/>
  <c r="C13"/>
  <c r="C14"/>
  <c r="C16"/>
  <c r="C17"/>
  <c r="C41"/>
  <c r="C42"/>
  <c r="C52"/>
  <c r="C54"/>
  <c r="C56"/>
  <c r="C58"/>
  <c r="CG254" i="1"/>
  <c r="CG316"/>
  <c r="AN159"/>
  <c r="AJ3" i="13" s="1"/>
  <c r="AN272" i="1"/>
  <c r="AJ5" i="13" s="1"/>
  <c r="CG359" i="1"/>
  <c r="CG467"/>
  <c r="CG400"/>
  <c r="AN212"/>
  <c r="AJ4" i="13" s="1"/>
  <c r="CG310" i="1"/>
  <c r="CG57"/>
  <c r="CG140"/>
  <c r="CG195"/>
  <c r="AN367"/>
  <c r="AJ7" i="13" s="1"/>
  <c r="AD2"/>
  <c r="AD7"/>
  <c r="AD3"/>
  <c r="AD5"/>
  <c r="CG253" i="1"/>
  <c r="BX5" i="13"/>
  <c r="CG358" i="1"/>
  <c r="CG466"/>
  <c r="CG141"/>
  <c r="AJ159"/>
  <c r="AF3" i="13" s="1"/>
  <c r="CG194" i="1"/>
  <c r="CG309"/>
  <c r="CG399"/>
  <c r="BX7" i="13"/>
  <c r="CG326" i="1" l="1"/>
  <c r="CG367"/>
  <c r="CG272"/>
  <c r="CG159"/>
  <c r="AD6" i="13"/>
  <c r="CC326" i="1"/>
  <c r="BY6" i="13" s="1"/>
  <c r="AD10"/>
  <c r="B4"/>
  <c r="CB212" i="1"/>
  <c r="BX4" i="13" s="1"/>
  <c r="AD4"/>
  <c r="CC367" i="1"/>
  <c r="BY7" i="13" s="1"/>
  <c r="AD8"/>
  <c r="CB409" i="1"/>
  <c r="BX8" i="13" s="1"/>
  <c r="CC159" i="1"/>
  <c r="CC272"/>
  <c r="BY5" i="13" s="1"/>
  <c r="AD9"/>
  <c r="AL9"/>
  <c r="BU8"/>
  <c r="BY479" i="1"/>
  <c r="BQ9" i="13"/>
  <c r="BQ14" s="1"/>
  <c r="BL8"/>
  <c r="BF8"/>
  <c r="BJ479" i="1"/>
  <c r="BB8" i="13"/>
  <c r="BF479" i="1"/>
  <c r="AX8" i="13"/>
  <c r="BB479" i="1"/>
  <c r="AT8" i="13"/>
  <c r="AX479" i="1"/>
  <c r="AP8" i="13"/>
  <c r="AT479" i="1"/>
  <c r="AK8" i="13"/>
  <c r="AO479" i="1"/>
  <c r="AE8" i="13"/>
  <c r="AI479" i="1"/>
  <c r="Y8" i="13"/>
  <c r="AC479" i="1"/>
  <c r="U8" i="13"/>
  <c r="Y479" i="1"/>
  <c r="Q8" i="13"/>
  <c r="U479" i="1"/>
  <c r="M8" i="13"/>
  <c r="Q479" i="1"/>
  <c r="I8" i="13"/>
  <c r="M479" i="1"/>
  <c r="E8" i="13"/>
  <c r="I479" i="1"/>
  <c r="BV8" i="13"/>
  <c r="BZ479" i="1"/>
  <c r="BR8" i="13"/>
  <c r="BV479" i="1"/>
  <c r="BP9" i="13"/>
  <c r="BP15" s="1"/>
  <c r="BG8"/>
  <c r="BK479" i="1"/>
  <c r="BC8" i="13"/>
  <c r="BG479" i="1"/>
  <c r="AY8" i="13"/>
  <c r="BC479" i="1"/>
  <c r="AU8" i="13"/>
  <c r="AY479" i="1"/>
  <c r="AQ8" i="13"/>
  <c r="AU479" i="1"/>
  <c r="AM8" i="13"/>
  <c r="AQ479" i="1"/>
  <c r="AG8" i="13"/>
  <c r="AK479" i="1"/>
  <c r="Z8" i="13"/>
  <c r="AD479" i="1"/>
  <c r="V8" i="13"/>
  <c r="Z479" i="1"/>
  <c r="R8" i="13"/>
  <c r="V479" i="1"/>
  <c r="N8" i="13"/>
  <c r="R479" i="1"/>
  <c r="J8" i="13"/>
  <c r="N479" i="1"/>
  <c r="F8" i="13"/>
  <c r="J479" i="1"/>
  <c r="B8" i="13"/>
  <c r="AJ212" i="1"/>
  <c r="CC212" s="1"/>
  <c r="AF9" i="13"/>
  <c r="BW8"/>
  <c r="CA479" i="1"/>
  <c r="BS8" i="13"/>
  <c r="BW479" i="1"/>
  <c r="BM8" i="13"/>
  <c r="BH8"/>
  <c r="BL479" i="1"/>
  <c r="BD8" i="13"/>
  <c r="BH479" i="1"/>
  <c r="AZ8" i="13"/>
  <c r="BD479" i="1"/>
  <c r="AV8" i="13"/>
  <c r="AZ479" i="1"/>
  <c r="AR8" i="13"/>
  <c r="AV479" i="1"/>
  <c r="AN8" i="13"/>
  <c r="AR479" i="1"/>
  <c r="AH8" i="13"/>
  <c r="AA8"/>
  <c r="W8"/>
  <c r="AA479" i="1"/>
  <c r="S8" i="13"/>
  <c r="W479" i="1"/>
  <c r="O8" i="13"/>
  <c r="S479" i="1"/>
  <c r="K8" i="13"/>
  <c r="O479" i="1"/>
  <c r="G8" i="13"/>
  <c r="C8"/>
  <c r="G479" i="1"/>
  <c r="BT8" i="13"/>
  <c r="BX479" i="1"/>
  <c r="BJ8" i="13"/>
  <c r="BN479" i="1"/>
  <c r="BO479"/>
  <c r="BK9" i="13" s="1"/>
  <c r="BK15" s="1"/>
  <c r="BE8"/>
  <c r="BI479" i="1"/>
  <c r="BA8" i="13"/>
  <c r="BE479" i="1"/>
  <c r="AW8" i="13"/>
  <c r="BA479" i="1"/>
  <c r="AS8" i="13"/>
  <c r="AW479" i="1"/>
  <c r="AO8" i="13"/>
  <c r="AS479" i="1"/>
  <c r="AI8" i="13"/>
  <c r="AM479" i="1"/>
  <c r="AB8" i="13"/>
  <c r="X8"/>
  <c r="AB479" i="1"/>
  <c r="T8" i="13"/>
  <c r="X479" i="1"/>
  <c r="P8" i="13"/>
  <c r="T479" i="1"/>
  <c r="L8" i="13"/>
  <c r="P479" i="1"/>
  <c r="H8" i="13"/>
  <c r="L479" i="1"/>
  <c r="D8" i="13"/>
  <c r="H479" i="1"/>
  <c r="AN409"/>
  <c r="CC409" s="1"/>
  <c r="BY3" i="13"/>
  <c r="BQ15" l="1"/>
  <c r="BP14"/>
  <c r="D51" i="35" s="1"/>
  <c r="CG409" i="1"/>
  <c r="CG212"/>
  <c r="BK14" i="13"/>
  <c r="CB479" i="1"/>
  <c r="BX9" i="13" s="1"/>
  <c r="B10"/>
  <c r="B9"/>
  <c r="F9"/>
  <c r="J9"/>
  <c r="N9"/>
  <c r="R9"/>
  <c r="V9"/>
  <c r="Z9"/>
  <c r="AG9"/>
  <c r="AM9"/>
  <c r="AQ9"/>
  <c r="AU9"/>
  <c r="AY9"/>
  <c r="BC9"/>
  <c r="BG9"/>
  <c r="BR9"/>
  <c r="BV9"/>
  <c r="E9"/>
  <c r="I9"/>
  <c r="M9"/>
  <c r="Q9"/>
  <c r="U9"/>
  <c r="Y9"/>
  <c r="AE9"/>
  <c r="AK9"/>
  <c r="AP9"/>
  <c r="AT9"/>
  <c r="AX9"/>
  <c r="BB9"/>
  <c r="BF9"/>
  <c r="BL9"/>
  <c r="BU9"/>
  <c r="D9"/>
  <c r="H9"/>
  <c r="L9"/>
  <c r="P9"/>
  <c r="T9"/>
  <c r="X9"/>
  <c r="AB9"/>
  <c r="AI9"/>
  <c r="AO9"/>
  <c r="AS9"/>
  <c r="AW9"/>
  <c r="BA9"/>
  <c r="BE9"/>
  <c r="BJ9"/>
  <c r="BT9"/>
  <c r="C9"/>
  <c r="G9"/>
  <c r="K9"/>
  <c r="O9"/>
  <c r="S9"/>
  <c r="W9"/>
  <c r="AA9"/>
  <c r="AH9"/>
  <c r="AN9"/>
  <c r="AR9"/>
  <c r="AV9"/>
  <c r="AZ9"/>
  <c r="BD9"/>
  <c r="BH9"/>
  <c r="BM9"/>
  <c r="BS9"/>
  <c r="BW9"/>
  <c r="AF11"/>
  <c r="AF10"/>
  <c r="AL11"/>
  <c r="AL10"/>
  <c r="BY8"/>
  <c r="AF4"/>
  <c r="BY4"/>
  <c r="AJ8"/>
  <c r="AN479" i="1"/>
  <c r="CC479" s="1"/>
  <c r="BY9" i="13" s="1"/>
  <c r="AD11"/>
  <c r="CG479" i="1" l="1"/>
  <c r="J11" i="13"/>
  <c r="J10"/>
  <c r="F11"/>
  <c r="F10"/>
  <c r="BW11"/>
  <c r="BW10"/>
  <c r="BS11"/>
  <c r="BS10"/>
  <c r="BM11"/>
  <c r="BM10"/>
  <c r="BH11"/>
  <c r="BH10"/>
  <c r="BD11"/>
  <c r="BD10"/>
  <c r="AZ11"/>
  <c r="AZ10"/>
  <c r="AV11"/>
  <c r="AV10"/>
  <c r="AR11"/>
  <c r="AR10"/>
  <c r="AN11"/>
  <c r="AN10"/>
  <c r="AH11"/>
  <c r="AH10"/>
  <c r="AA11"/>
  <c r="AA10"/>
  <c r="W11"/>
  <c r="W10"/>
  <c r="S11"/>
  <c r="S10"/>
  <c r="O11"/>
  <c r="O10"/>
  <c r="K11"/>
  <c r="K10"/>
  <c r="G11"/>
  <c r="G10"/>
  <c r="C11"/>
  <c r="C10"/>
  <c r="BT11"/>
  <c r="BT10"/>
  <c r="BJ11"/>
  <c r="BJ10"/>
  <c r="BE11"/>
  <c r="BE10"/>
  <c r="BA11"/>
  <c r="BA10"/>
  <c r="AW11"/>
  <c r="AW10"/>
  <c r="AS11"/>
  <c r="AS10"/>
  <c r="AO11"/>
  <c r="AO10"/>
  <c r="AI11"/>
  <c r="AI10"/>
  <c r="AB11"/>
  <c r="AB10"/>
  <c r="X11"/>
  <c r="X10"/>
  <c r="T11"/>
  <c r="T10"/>
  <c r="P11"/>
  <c r="P10"/>
  <c r="L11"/>
  <c r="L10"/>
  <c r="H11"/>
  <c r="H10"/>
  <c r="D11"/>
  <c r="D10"/>
  <c r="BU11"/>
  <c r="BU10"/>
  <c r="BL11"/>
  <c r="BL10"/>
  <c r="BF11"/>
  <c r="BF10"/>
  <c r="BB11"/>
  <c r="BB10"/>
  <c r="AX11"/>
  <c r="AX10"/>
  <c r="AT11"/>
  <c r="AT10"/>
  <c r="AP11"/>
  <c r="AP10"/>
  <c r="AK11"/>
  <c r="AK10"/>
  <c r="AE11"/>
  <c r="AE10"/>
  <c r="Y11"/>
  <c r="Y10"/>
  <c r="U11"/>
  <c r="U10"/>
  <c r="Q11"/>
  <c r="Q10"/>
  <c r="M11"/>
  <c r="M10"/>
  <c r="I11"/>
  <c r="I10"/>
  <c r="E11"/>
  <c r="E10"/>
  <c r="BV11"/>
  <c r="BV10"/>
  <c r="BR11"/>
  <c r="BR10"/>
  <c r="BG11"/>
  <c r="BG10"/>
  <c r="BC11"/>
  <c r="BC10"/>
  <c r="AY11"/>
  <c r="AY10"/>
  <c r="AU11"/>
  <c r="AU10"/>
  <c r="AQ11"/>
  <c r="AQ10"/>
  <c r="AM11"/>
  <c r="AM10"/>
  <c r="AG11"/>
  <c r="AG10"/>
  <c r="Z11"/>
  <c r="Z10"/>
  <c r="V11"/>
  <c r="V10"/>
  <c r="R11"/>
  <c r="R10"/>
  <c r="N11"/>
  <c r="N10"/>
  <c r="BX10"/>
  <c r="B11"/>
  <c r="AJ9"/>
  <c r="AJ10"/>
  <c r="BX11" l="1"/>
  <c r="BY10"/>
  <c r="AJ11" l="1"/>
  <c r="BY11"/>
  <c r="E4" i="32" l="1"/>
  <c r="E5" s="1"/>
  <c r="E6" s="1"/>
  <c r="D4" i="14" l="1"/>
  <c r="E8" i="32"/>
  <c r="E9" s="1"/>
  <c r="E10" s="1"/>
  <c r="E11" s="1"/>
  <c r="E12" s="1"/>
  <c r="E14" l="1"/>
  <c r="E15" s="1"/>
  <c r="E16" s="1"/>
  <c r="E17" s="1"/>
  <c r="E4" i="14"/>
  <c r="F4" l="1"/>
  <c r="E19" i="32"/>
  <c r="E20" s="1"/>
  <c r="E21" s="1"/>
  <c r="E22" s="1"/>
  <c r="G4" i="14" l="1"/>
  <c r="E23" i="32"/>
  <c r="E25" s="1"/>
  <c r="E26" s="1"/>
  <c r="E27" s="1"/>
  <c r="E28" s="1"/>
  <c r="E29" s="1"/>
  <c r="H4" i="14" l="1"/>
  <c r="E31" i="32"/>
  <c r="E32" s="1"/>
  <c r="E33" s="1"/>
  <c r="E35" l="1"/>
  <c r="E36" s="1"/>
  <c r="E37" s="1"/>
  <c r="E38" s="1"/>
  <c r="E39" s="1"/>
  <c r="E40" s="1"/>
  <c r="I4" i="14"/>
  <c r="J4" l="1"/>
  <c r="E42" i="32"/>
  <c r="E43" s="1"/>
  <c r="E44" s="1"/>
  <c r="E45" s="1"/>
  <c r="E46" s="1"/>
  <c r="E47" s="1"/>
  <c r="E48" s="1"/>
  <c r="E49" s="1"/>
  <c r="E50" s="1"/>
  <c r="E51" s="1"/>
  <c r="E52" s="1"/>
  <c r="E54" l="1"/>
  <c r="E55" s="1"/>
  <c r="E56" s="1"/>
  <c r="E57" s="1"/>
  <c r="E58" s="1"/>
  <c r="E59" s="1"/>
  <c r="E60" s="1"/>
  <c r="E61" s="1"/>
  <c r="E63" s="1"/>
  <c r="E64" s="1"/>
  <c r="E65" s="1"/>
  <c r="E66" s="1"/>
  <c r="E67" s="1"/>
  <c r="E68" s="1"/>
  <c r="E69" s="1"/>
  <c r="E70" s="1"/>
  <c r="E71" s="1"/>
  <c r="E72" s="1"/>
  <c r="E73" s="1"/>
  <c r="K4" i="14"/>
  <c r="E76" i="32" l="1"/>
  <c r="E78" s="1"/>
  <c r="E79" s="1"/>
  <c r="E80" s="1"/>
  <c r="N4" i="14"/>
  <c r="M4"/>
  <c r="L4"/>
  <c r="E4" i="3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O4" i="14" l="1"/>
  <c r="E49" i="3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D3" i="14"/>
  <c r="E3" l="1"/>
  <c r="E88" i="3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3" l="1"/>
  <c r="E104" s="1"/>
  <c r="E105" s="1"/>
  <c r="E106" s="1"/>
  <c r="E107" s="1"/>
  <c r="E108" s="1"/>
  <c r="E109" s="1"/>
  <c r="E110" s="1"/>
  <c r="E111" s="1"/>
  <c r="E112" s="1"/>
  <c r="E113" s="1"/>
  <c r="F3" i="14"/>
  <c r="G3" l="1"/>
  <c r="E115" i="31"/>
  <c r="E116" s="1"/>
  <c r="E117" s="1"/>
  <c r="E118" s="1"/>
  <c r="E119" s="1"/>
  <c r="E120" s="1"/>
  <c r="E121" s="1"/>
  <c r="E122" s="1"/>
  <c r="E123" s="1"/>
  <c r="E124" s="1"/>
  <c r="E125" s="1"/>
  <c r="E126" s="1"/>
  <c r="E127" s="1"/>
  <c r="E4" i="21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C5" i="14"/>
  <c r="E129" i="31"/>
  <c r="E130" s="1"/>
  <c r="E131" s="1"/>
  <c r="E132" s="1"/>
  <c r="E133" s="1"/>
  <c r="E134" s="1"/>
  <c r="E135" s="1"/>
  <c r="E136" s="1"/>
  <c r="E137" s="1"/>
  <c r="E138" s="1"/>
  <c r="E139" s="1"/>
  <c r="E140" s="1"/>
  <c r="H3" i="14"/>
  <c r="D2" l="1"/>
  <c r="D5" s="1"/>
  <c r="E21" i="2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I3" i="14"/>
  <c r="E142" i="31"/>
  <c r="E143" s="1"/>
  <c r="E144" s="1"/>
  <c r="E145" s="1"/>
  <c r="E146" s="1"/>
  <c r="E147" s="1"/>
  <c r="E148" s="1"/>
  <c r="E149" s="1"/>
  <c r="E150" s="1"/>
  <c r="E151" s="1"/>
  <c r="E2" i="14" l="1"/>
  <c r="E5" s="1"/>
  <c r="E67" i="2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53" i="31"/>
  <c r="E154" s="1"/>
  <c r="E155" s="1"/>
  <c r="E156" s="1"/>
  <c r="E157" s="1"/>
  <c r="E158" s="1"/>
  <c r="E159" s="1"/>
  <c r="E160" s="1"/>
  <c r="E161" s="1"/>
  <c r="E162" s="1"/>
  <c r="E163" s="1"/>
  <c r="E164" s="1"/>
  <c r="J3" i="14"/>
  <c r="F2" l="1"/>
  <c r="F5" s="1"/>
  <c r="E106" i="2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66" i="31"/>
  <c r="E167" s="1"/>
  <c r="E168" s="1"/>
  <c r="K3" i="14"/>
  <c r="E169" i="31" l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149" i="2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G2" i="14"/>
  <c r="G5" s="1"/>
  <c r="H2" l="1"/>
  <c r="H5" s="1"/>
  <c r="E185" i="2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L3" i="14" l="1"/>
  <c r="E209" i="31"/>
  <c r="E210" s="1"/>
  <c r="E211" s="1"/>
  <c r="I2" i="14"/>
  <c r="I5" s="1"/>
  <c r="E207" i="2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12" i="31" l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J2" i="14"/>
  <c r="J5" s="1"/>
  <c r="E244" i="2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80" i="31" l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1" s="1"/>
  <c r="K2" i="14"/>
  <c r="K5" s="1"/>
  <c r="E291" i="2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3" s="1"/>
  <c r="E324" s="1"/>
  <c r="E325" s="1"/>
  <c r="E326" s="1"/>
  <c r="E327" s="1"/>
  <c r="E328" s="1"/>
  <c r="E329" s="1"/>
  <c r="E303" i="31" l="1"/>
  <c r="E304" s="1"/>
  <c r="E305" s="1"/>
  <c r="E306" s="1"/>
  <c r="E307" s="1"/>
  <c r="E308" s="1"/>
  <c r="E309" s="1"/>
  <c r="N3" i="14"/>
  <c r="M3"/>
  <c r="E330" i="2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L2" i="14"/>
  <c r="L5" s="1"/>
  <c r="O3" l="1"/>
  <c r="E347" i="2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l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l="1"/>
  <c r="E595" s="1"/>
  <c r="E596" s="1"/>
  <c r="E597" s="1"/>
  <c r="E598" s="1"/>
  <c r="E599" s="1"/>
  <c r="E600" s="1"/>
  <c r="M2" i="14"/>
  <c r="M5" s="1"/>
  <c r="E601" i="21" l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l="1"/>
  <c r="E634" s="1"/>
  <c r="E635" s="1"/>
  <c r="E636" s="1"/>
  <c r="E637" s="1"/>
  <c r="E638" s="1"/>
  <c r="E639" s="1"/>
  <c r="E640" s="1"/>
  <c r="E641" s="1"/>
  <c r="E642" s="1"/>
  <c r="E643" s="1"/>
  <c r="E644" s="1"/>
  <c r="E646" l="1"/>
  <c r="E647" s="1"/>
  <c r="E648" s="1"/>
  <c r="E649" s="1"/>
  <c r="E650" s="1"/>
  <c r="E651" s="1"/>
  <c r="E652" s="1"/>
  <c r="E653" s="1"/>
  <c r="N2" i="14"/>
  <c r="N5" s="1"/>
  <c r="B12" i="13"/>
  <c r="O2" i="14" l="1"/>
  <c r="O5" s="1"/>
  <c r="B15" i="13"/>
  <c r="B14"/>
  <c r="E12"/>
  <c r="E15" s="1"/>
  <c r="D12"/>
  <c r="D15" s="1"/>
  <c r="BW12"/>
  <c r="BW14" s="1"/>
  <c r="F12"/>
  <c r="F14" s="1"/>
  <c r="BA12"/>
  <c r="BA15" s="1"/>
  <c r="T12"/>
  <c r="T14" s="1"/>
  <c r="B28" i="35" s="1"/>
  <c r="BH12" i="13"/>
  <c r="AN12"/>
  <c r="AN15" s="1"/>
  <c r="AF12"/>
  <c r="AF15" s="1"/>
  <c r="X12"/>
  <c r="X14" s="1"/>
  <c r="B33" i="35" s="1"/>
  <c r="AQ12" i="13"/>
  <c r="AQ15" s="1"/>
  <c r="AE12"/>
  <c r="AE15" s="1"/>
  <c r="C12"/>
  <c r="C15" s="1"/>
  <c r="BX12"/>
  <c r="BX14" s="1"/>
  <c r="BR12"/>
  <c r="BR15" s="1"/>
  <c r="BS12"/>
  <c r="BS15" s="1"/>
  <c r="AR12"/>
  <c r="AR15" s="1"/>
  <c r="AT12"/>
  <c r="AT15" s="1"/>
  <c r="Y12"/>
  <c r="Y14" s="1"/>
  <c r="B34" i="35" s="1"/>
  <c r="P12" i="13"/>
  <c r="P15" s="1"/>
  <c r="AX12"/>
  <c r="AX14" s="1"/>
  <c r="D30" i="35" s="1"/>
  <c r="BU12" i="13"/>
  <c r="BU15" s="1"/>
  <c r="AH12"/>
  <c r="AH14" s="1"/>
  <c r="D13" i="35" s="1"/>
  <c r="O12" i="13"/>
  <c r="O15" s="1"/>
  <c r="BT12"/>
  <c r="BT15" s="1"/>
  <c r="AP12"/>
  <c r="AP15" s="1"/>
  <c r="BV12"/>
  <c r="BV15" s="1"/>
  <c r="J12"/>
  <c r="J15" s="1"/>
  <c r="Z12"/>
  <c r="Z15" s="1"/>
  <c r="R12"/>
  <c r="R15" s="1"/>
  <c r="AK12"/>
  <c r="AK15" s="1"/>
  <c r="AZ12"/>
  <c r="AZ15" s="1"/>
  <c r="AU12"/>
  <c r="AU15" s="1"/>
  <c r="BM12"/>
  <c r="BM15" s="1"/>
  <c r="BE12"/>
  <c r="BE15" s="1"/>
  <c r="AM12"/>
  <c r="AM15" s="1"/>
  <c r="AV12"/>
  <c r="AV15" s="1"/>
  <c r="V12"/>
  <c r="V15" s="1"/>
  <c r="N12"/>
  <c r="N15" s="1"/>
  <c r="BG12"/>
  <c r="BG15" s="1"/>
  <c r="AS12"/>
  <c r="AS15" s="1"/>
  <c r="M12"/>
  <c r="M15" s="1"/>
  <c r="BD12"/>
  <c r="BD15" s="1"/>
  <c r="AI12"/>
  <c r="AI15" s="1"/>
  <c r="AA12"/>
  <c r="AA15" s="1"/>
  <c r="AO12"/>
  <c r="AO15" s="1"/>
  <c r="S12"/>
  <c r="S15" s="1"/>
  <c r="AD12"/>
  <c r="AD15" s="1"/>
  <c r="I12"/>
  <c r="I15" s="1"/>
  <c r="W12"/>
  <c r="W15" s="1"/>
  <c r="AB12"/>
  <c r="AB15" s="1"/>
  <c r="AG12"/>
  <c r="AG15" s="1"/>
  <c r="BL12"/>
  <c r="BL15" s="1"/>
  <c r="BJ12"/>
  <c r="BJ15" s="1"/>
  <c r="U12"/>
  <c r="U15" s="1"/>
  <c r="BF12"/>
  <c r="BF15" s="1"/>
  <c r="AY12"/>
  <c r="AY15" s="1"/>
  <c r="BC12"/>
  <c r="BC15" s="1"/>
  <c r="G12"/>
  <c r="G15" s="1"/>
  <c r="AL12"/>
  <c r="AL15" s="1"/>
  <c r="BY12"/>
  <c r="AJ12"/>
  <c r="AJ15" s="1"/>
  <c r="AW12"/>
  <c r="AW15" s="1"/>
  <c r="H12"/>
  <c r="H15" s="1"/>
  <c r="Q12"/>
  <c r="Q15" s="1"/>
  <c r="L12"/>
  <c r="L15" s="1"/>
  <c r="BB12"/>
  <c r="BB15" s="1"/>
  <c r="K12"/>
  <c r="K15" s="1"/>
  <c r="BE14" l="1"/>
  <c r="D52" i="35" s="1"/>
  <c r="O14" i="13"/>
  <c r="B22" i="35" s="1"/>
  <c r="AX15" i="13"/>
  <c r="P14"/>
  <c r="B23" i="35" s="1"/>
  <c r="Y15" i="13"/>
  <c r="BS14"/>
  <c r="D42" i="35" s="1"/>
  <c r="BH14" i="13"/>
  <c r="D43" i="35" s="1"/>
  <c r="BY15" i="13"/>
  <c r="BY14"/>
  <c r="AZ14"/>
  <c r="D33" i="35" s="1"/>
  <c r="AP14" i="13"/>
  <c r="D21" i="35" s="1"/>
  <c r="J14" i="13"/>
  <c r="B11" i="35" s="1"/>
  <c r="BV14" i="13"/>
  <c r="D58" i="35" s="1"/>
  <c r="BU14" i="13"/>
  <c r="D57" i="35" s="1"/>
  <c r="AQ14" i="13"/>
  <c r="D22" i="35" s="1"/>
  <c r="BG14" i="13"/>
  <c r="D56" i="35" s="1"/>
  <c r="AV14" i="13"/>
  <c r="D28" i="35" s="1"/>
  <c r="AM14" i="13"/>
  <c r="D41" i="35" s="1"/>
  <c r="AE14" i="13"/>
  <c r="D10" i="35" s="1"/>
  <c r="V14" i="13"/>
  <c r="B30" i="35" s="1"/>
  <c r="BB14" i="13"/>
  <c r="D36" i="35" s="1"/>
  <c r="AJ14" i="13"/>
  <c r="D16" i="35" s="1"/>
  <c r="AY14" i="13"/>
  <c r="D32" i="35" s="1"/>
  <c r="BA14" i="13"/>
  <c r="D35" i="35" s="1"/>
  <c r="BL14" i="13"/>
  <c r="D47" i="35" s="1"/>
  <c r="D46"/>
  <c r="AD14" i="13"/>
  <c r="D9" i="35" s="1"/>
  <c r="M14" i="13"/>
  <c r="B20" i="35" s="1"/>
  <c r="Q14" i="13"/>
  <c r="B25" i="35" s="1"/>
  <c r="H14" i="13"/>
  <c r="B9" i="35" s="1"/>
  <c r="AL14" i="13"/>
  <c r="D40" i="35" s="1"/>
  <c r="G14" i="13"/>
  <c r="B7" i="35" s="1"/>
  <c r="U14" i="13"/>
  <c r="B29" i="35" s="1"/>
  <c r="AB14" i="13"/>
  <c r="B37" i="35" s="1"/>
  <c r="W14" i="13"/>
  <c r="B32" i="35" s="1"/>
  <c r="B31" s="1"/>
  <c r="AI14" i="13"/>
  <c r="D14" i="35" s="1"/>
  <c r="D53"/>
  <c r="D14" i="13"/>
  <c r="B5" i="35" s="1"/>
  <c r="BX15" i="13"/>
  <c r="K14"/>
  <c r="B16" i="35" s="1"/>
  <c r="L14" i="13"/>
  <c r="B17" i="35" s="1"/>
  <c r="AW14" i="13"/>
  <c r="D29" i="35" s="1"/>
  <c r="BC14" i="13"/>
  <c r="D37" i="35" s="1"/>
  <c r="BF14" i="13"/>
  <c r="D38" i="35" s="1"/>
  <c r="BJ14" i="13"/>
  <c r="D45" i="35" s="1"/>
  <c r="AG14" i="13"/>
  <c r="D12" i="35" s="1"/>
  <c r="I14" i="13"/>
  <c r="B14" i="35" s="1"/>
  <c r="S14" i="13"/>
  <c r="B27" i="35" s="1"/>
  <c r="AO14" i="13"/>
  <c r="D20" i="35" s="1"/>
  <c r="AA14" i="13"/>
  <c r="B36" i="35" s="1"/>
  <c r="BD14" i="13"/>
  <c r="D34" i="35" s="1"/>
  <c r="AS14" i="13"/>
  <c r="D25" i="35" s="1"/>
  <c r="N14" i="13"/>
  <c r="B21" i="35" s="1"/>
  <c r="BM14" i="13"/>
  <c r="D48" i="35" s="1"/>
  <c r="AU14" i="13"/>
  <c r="D27" i="35" s="1"/>
  <c r="AK14" i="13"/>
  <c r="D17" i="35" s="1"/>
  <c r="R14" i="13"/>
  <c r="B26" i="35" s="1"/>
  <c r="Z14" i="13"/>
  <c r="B35" i="35" s="1"/>
  <c r="BT14" i="13"/>
  <c r="D55" i="35" s="1"/>
  <c r="AH15" i="13"/>
  <c r="AT14"/>
  <c r="D26" i="35" s="1"/>
  <c r="AR14" i="13"/>
  <c r="D23" i="35" s="1"/>
  <c r="BR14" i="13"/>
  <c r="D54" i="35" s="1"/>
  <c r="X15" i="13"/>
  <c r="AF14"/>
  <c r="D11" i="35" s="1"/>
  <c r="BH15" i="13"/>
  <c r="T15"/>
  <c r="F15"/>
  <c r="BW15"/>
  <c r="C14"/>
  <c r="E14"/>
  <c r="B6" i="35" s="1"/>
  <c r="AN14" i="13"/>
  <c r="D18" i="35" s="1"/>
  <c r="B3" l="1"/>
  <c r="D44"/>
  <c r="B8"/>
  <c r="D8"/>
  <c r="B24"/>
  <c r="B19"/>
  <c r="D39"/>
  <c r="D31"/>
  <c r="B15"/>
  <c r="D15"/>
  <c r="D19"/>
  <c r="D24"/>
  <c r="B59" l="1"/>
  <c r="D59"/>
  <c r="D62" s="1"/>
  <c r="B60" l="1"/>
  <c r="B62" s="1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FALTEN 30€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FALTEN 30€. Ens la pagaran amb la liquidació.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FALTAVEN 100€. EL PAPER QUE VA SIGNAR EN FERRON ERA DE 1.980€</t>
        </r>
      </text>
    </comment>
    <comment ref="CD3" authorId="0">
      <text>
        <r>
          <rPr>
            <b/>
            <sz val="8"/>
            <color indexed="81"/>
            <rFont val="Tahoma"/>
            <family val="2"/>
          </rPr>
          <t>FALTAVEN 100€. EL PAPER QUE VA SIGNAR EN FERRON ERA DE 1.980€</t>
        </r>
      </text>
    </comment>
    <comment ref="E164" authorId="0">
      <text>
        <r>
          <rPr>
            <b/>
            <sz val="8"/>
            <color indexed="81"/>
            <rFont val="Tahoma"/>
            <family val="2"/>
          </rPr>
          <t>Hauria de ser 21,25€, per tant, ens han de retornar, 29,75€</t>
        </r>
      </text>
    </comment>
    <comment ref="E165" authorId="0">
      <text>
        <r>
          <rPr>
            <sz val="8"/>
            <color indexed="81"/>
            <rFont val="Tahoma"/>
            <family val="2"/>
          </rPr>
          <t>com és IVA sobre comissió i la comissió està malament ens han de retornar 6,25€</t>
        </r>
      </text>
    </comment>
  </commentList>
</comments>
</file>

<file path=xl/sharedStrings.xml><?xml version="1.0" encoding="utf-8"?>
<sst xmlns="http://schemas.openxmlformats.org/spreadsheetml/2006/main" count="4183" uniqueCount="945">
  <si>
    <t>REINTEGRAMENT</t>
  </si>
  <si>
    <t>total €</t>
  </si>
  <si>
    <t>VARIOS GASTOS CORREO DEV</t>
  </si>
  <si>
    <t>IMPUESTO SOBRE COMISION IVA S/COMIS. DEV.</t>
  </si>
  <si>
    <t>COMISIONES GASTOS GEST. DEV.</t>
  </si>
  <si>
    <t>IMPAGADO LETRAS DEVOLUCION RECIBO</t>
  </si>
  <si>
    <t>ADEUDO RECIBO VOLUNTARIS PER ARENYS DE MUNT</t>
  </si>
  <si>
    <t>INGRESO EFECTIVO</t>
  </si>
  <si>
    <t>IMPUESTO SOBRE COMISION .</t>
  </si>
  <si>
    <t>REMESA RECIBOS AMPA SOBIRANS</t>
  </si>
  <si>
    <t>TRANSFERENCIA A ESCOLA SOBIRANS</t>
  </si>
  <si>
    <t>TRANSFERENCIA GENERALITAT DE CATALUNYA</t>
  </si>
  <si>
    <t>INTERESES Y/O COMISIONES</t>
  </si>
  <si>
    <t>SEGUROS SOCIALES REGIMEN GENERAL</t>
  </si>
  <si>
    <t>IMPUESTOS</t>
  </si>
  <si>
    <t>0081-5357-32-0001009005</t>
  </si>
  <si>
    <t>NOMINA A AINA ROURA CAMPASOL</t>
  </si>
  <si>
    <t>TRANSFERENCIA ROBERTO FINGER ALONSO</t>
  </si>
  <si>
    <t>COMISSIÓ</t>
  </si>
  <si>
    <t>CÀRREC REBUT MARIA PUJADAS MAJO</t>
  </si>
  <si>
    <t>TRANSFERÈNCIA A CANET DE MAR SPORT SL</t>
  </si>
  <si>
    <t>IMPOST SOBRE COMISSIÓ</t>
  </si>
  <si>
    <t>XTERE</t>
  </si>
  <si>
    <t>BS</t>
  </si>
  <si>
    <t>FRA.</t>
  </si>
  <si>
    <t>NADAL</t>
  </si>
  <si>
    <t>CASTANYADA</t>
  </si>
  <si>
    <t>GESTORIA</t>
  </si>
  <si>
    <t>IMPAGATS</t>
  </si>
  <si>
    <t>arenys.org</t>
  </si>
  <si>
    <t>DESPESES</t>
  </si>
  <si>
    <t>CONCEPTE</t>
  </si>
  <si>
    <t>SUBVENCIONS</t>
  </si>
  <si>
    <t>QUOTES AMPA</t>
  </si>
  <si>
    <t>EQUIPAMENT TÈXTIL</t>
  </si>
  <si>
    <t>DESPESES BANCÀRIES</t>
  </si>
  <si>
    <t>NÒMINA A TERESA VILLALMANZO ARGEMÍ</t>
  </si>
  <si>
    <t>NÒMINA A ROSER COLOMER HERNÁNDEZ</t>
  </si>
  <si>
    <t>LUDOTECA</t>
  </si>
  <si>
    <t>BOC'N ROLL</t>
  </si>
  <si>
    <t>IMPOSTOS</t>
  </si>
  <si>
    <t>TELÈFON</t>
  </si>
  <si>
    <t>DATA</t>
  </si>
  <si>
    <t>CÀRREC REBUT FAPAC</t>
  </si>
  <si>
    <t>COMISSIÓ DE MANTENIMENT</t>
  </si>
  <si>
    <t>RETIRADA X INGRESSAR BS MIREIA</t>
  </si>
  <si>
    <t>EXTRAESC. INFANTILS</t>
  </si>
  <si>
    <t>EXTRAESC. ADULTS</t>
  </si>
  <si>
    <t>ACOLLIDA MATINAL</t>
  </si>
  <si>
    <t>LLIBRES TEXT</t>
  </si>
  <si>
    <t>CASAL NADAL</t>
  </si>
  <si>
    <t>CASAL S. BLANCA</t>
  </si>
  <si>
    <t>SANT JORDI</t>
  </si>
  <si>
    <t>DVD NADAL</t>
  </si>
  <si>
    <t>COMIS. TRANSF.</t>
  </si>
  <si>
    <t>COMIS. REBUTS</t>
  </si>
  <si>
    <t>COMIS. MANT.</t>
  </si>
  <si>
    <t>PISCINA CANET</t>
  </si>
  <si>
    <t>VOLUNT. AdMunt</t>
  </si>
  <si>
    <t>MAT. OFICINA</t>
  </si>
  <si>
    <t>TOTAL INGRESSOS</t>
  </si>
  <si>
    <t>TOTAL DESPESES</t>
  </si>
  <si>
    <t>CASH FLOW BS</t>
  </si>
  <si>
    <t>CASH FLOW CAIX. TERESA</t>
  </si>
  <si>
    <t>CASH FLOW CAIX. ROSER</t>
  </si>
  <si>
    <t>ENTITAT</t>
  </si>
  <si>
    <t>MOVIMENTS</t>
  </si>
  <si>
    <t>SALDO</t>
  </si>
  <si>
    <t>INVERSIÓ ESCOLA</t>
  </si>
  <si>
    <t>FESTES</t>
  </si>
  <si>
    <t>SUBVENC. DIPUTACIÓ DE BARCELONA</t>
  </si>
  <si>
    <t>SUBVENC. AJUNTAMENT</t>
  </si>
  <si>
    <t>SUBVENC. ACOLLIDA</t>
  </si>
  <si>
    <t>SUBVENC. EXTRAESCOLARS</t>
  </si>
  <si>
    <t>SUBVENC. ESCOLES OBERTES</t>
  </si>
  <si>
    <t>CASALS</t>
  </si>
  <si>
    <t>CASAL SETEMBRE</t>
  </si>
  <si>
    <t>CASAL JUNY</t>
  </si>
  <si>
    <t>COMPROVACIÓ IMPUTACIÓ CORRECTA</t>
  </si>
  <si>
    <t>CARNAVAL</t>
  </si>
  <si>
    <t>MAT. EXTRAESC.</t>
  </si>
  <si>
    <t>TAXES</t>
  </si>
  <si>
    <t>MAT. LUDOTECA</t>
  </si>
  <si>
    <t>BIBLIO SOBRE RODES</t>
  </si>
  <si>
    <t>NÒMINES EXTRAESC. ADULTS</t>
  </si>
  <si>
    <t>NÒMINES ACOLL LUDOT</t>
  </si>
  <si>
    <t>NÒMINES TEI</t>
  </si>
  <si>
    <t>NÒMINES EXTRAESC. INFANTILS</t>
  </si>
  <si>
    <t>QUOTA FAPAC</t>
  </si>
  <si>
    <t>INGRESSOS</t>
  </si>
  <si>
    <t>BOC'N ROLLS</t>
  </si>
  <si>
    <t xml:space="preserve">FINAL DE CURS </t>
  </si>
  <si>
    <t>RENTING FOTOC.</t>
  </si>
  <si>
    <t>FINAL DE CURS</t>
  </si>
  <si>
    <t>ALTRES INVERSIÓ ESCOLA</t>
  </si>
  <si>
    <t>SS IMPOSTOS ACOLL LUDOT</t>
  </si>
  <si>
    <t>SS IMPOSTOS TEI</t>
  </si>
  <si>
    <t>SS IMPOSTOS EXTRAESC. INFANT.</t>
  </si>
  <si>
    <t>SS IMPOSTOS EXTRAESC. ADULTS</t>
  </si>
  <si>
    <t>ACTIVITATS EXTRAESCOLARS</t>
  </si>
  <si>
    <t>NÒMINES EXTRAESC. INFANT.</t>
  </si>
  <si>
    <t>TRANSFERENCIA SONIA ROBLEDO MARTINEZ</t>
  </si>
  <si>
    <t>COMISSIÓ DE TRANSF.</t>
  </si>
  <si>
    <t>REMESA REBUTS AMPA SOBIRANS</t>
  </si>
  <si>
    <t>ASSEGURANCES SOCIALS REGIMEN GENERAL</t>
  </si>
  <si>
    <t>TRANSFERENCIA ISABEL GUELL COMAS</t>
  </si>
  <si>
    <t>TRANSFERENCIA NAIRA TORTAJADA GARRIGOS</t>
  </si>
  <si>
    <t>TRANSFERENCIA RAMON QUILEZ ONETI</t>
  </si>
  <si>
    <t>TRANSFERENCIA NATALIA CASTRO FONT</t>
  </si>
  <si>
    <t>TRANSFERENCIA A IMPREMTA GRAUPERA</t>
  </si>
  <si>
    <t>COMISSIONS</t>
  </si>
  <si>
    <t>TRANSFERENCIA A cleverbridge AG</t>
  </si>
  <si>
    <t>IMPAGAT LLETRES DEVOLUCION RECIBO</t>
  </si>
  <si>
    <t>COMISSIONS GASTOS GEST. DEV.</t>
  </si>
  <si>
    <t>IMPOST SOBRE COMISSIO IVA S/COMIS. DEV.</t>
  </si>
  <si>
    <t>DIVERSOS GASTOS CORREO DEV</t>
  </si>
  <si>
    <t>IMPOST SOBRE COMISSIO .</t>
  </si>
  <si>
    <t>ADEUDO RECIBO GUILLEM ROCA COLOMER</t>
  </si>
  <si>
    <t>NOMINA A TERESA VILLALMANZO ARGEMÍ</t>
  </si>
  <si>
    <t>NOMINA A ROSER COLOMER HERNÁNDEZ</t>
  </si>
  <si>
    <t>COMISIONES</t>
  </si>
  <si>
    <t>NOMINA A SAMANTA PELÁEZ POMARES</t>
  </si>
  <si>
    <t>NOMINA A CARLES ALONSO DOMÈNECH</t>
  </si>
  <si>
    <t>NOMINA A LISA JOANN CHRYSTIE</t>
  </si>
  <si>
    <t>NOMINA A TANIA RODRÍGUEZ RUBIO</t>
  </si>
  <si>
    <t>COMISIONES .</t>
  </si>
  <si>
    <t>TELEFONS SIMYO-KPN SPAIN SL. PAGO DOMICILIADO</t>
  </si>
  <si>
    <t>COMISSIONS .</t>
  </si>
  <si>
    <t>Agost 2012</t>
  </si>
  <si>
    <t>XROSE</t>
  </si>
  <si>
    <t>QUOTA AMPA FAMÍLIA GÓMEZ RUEDA</t>
  </si>
  <si>
    <t>QUOTA AMPA FAMÍLIA GUTIÉRREZ CARRERO</t>
  </si>
  <si>
    <t>PAGAMENT IMPAGAT JAUME FURRIOLS</t>
  </si>
  <si>
    <t>TRASPÀS DESDE CAIXA ROSER</t>
  </si>
  <si>
    <t>CALENDARI</t>
  </si>
  <si>
    <t>LOTERIA</t>
  </si>
  <si>
    <t>XANDALLS</t>
  </si>
  <si>
    <t>XANDALL</t>
  </si>
  <si>
    <t>2 BOCK'N ROLL</t>
  </si>
  <si>
    <t>MELINDROS XOCOLATADA</t>
  </si>
  <si>
    <t>BOCK'N'ROL</t>
  </si>
  <si>
    <t>PAGAMENT IMPAGAT JANA FORTES</t>
  </si>
  <si>
    <t>ESPORÀDICS ACOLLIDA MATINAL</t>
  </si>
  <si>
    <t>ESPORÀDICS LUDOTECA</t>
  </si>
  <si>
    <t>DESP. BANC.</t>
  </si>
  <si>
    <t>INGRÉS EFECTIU CAIXA TERESA</t>
  </si>
  <si>
    <t>TRANSFERÈNCIA A ESCOLA SOBIRANS</t>
  </si>
  <si>
    <t>CALENDARIS</t>
  </si>
  <si>
    <t>LOTERIA NADAL</t>
  </si>
  <si>
    <t>PANERA NADAL</t>
  </si>
  <si>
    <t>IMPAGAT</t>
  </si>
  <si>
    <t>DESP. BANC. IMP.</t>
  </si>
  <si>
    <t>CÀRREC REBUT GUILLEM ROCA COLOMER</t>
  </si>
  <si>
    <t>REINTEGRAMENT PER FACTURA ABACUS</t>
  </si>
  <si>
    <t>BIBLIOTECA SOBRE RODES</t>
  </si>
  <si>
    <t>FAPAC</t>
  </si>
  <si>
    <t>INGRESOS</t>
  </si>
  <si>
    <t>ACOLLIDA MAT I LUDOTECA</t>
  </si>
  <si>
    <t>TOTALS INGRESSOS</t>
  </si>
  <si>
    <t>TOTALS DESPESES</t>
  </si>
  <si>
    <t>Setembre 2012</t>
  </si>
  <si>
    <t>Octubre 2012</t>
  </si>
  <si>
    <t>Desembre 2012</t>
  </si>
  <si>
    <t>Novembre 2012</t>
  </si>
  <si>
    <t>Gener 2013</t>
  </si>
  <si>
    <t>Agost 2013</t>
  </si>
  <si>
    <t>Febrer 2013</t>
  </si>
  <si>
    <t>Març 2013</t>
  </si>
  <si>
    <t>Abril 2013</t>
  </si>
  <si>
    <t>Maig 2013</t>
  </si>
  <si>
    <t>Juny 2013</t>
  </si>
  <si>
    <t>Juliol 2013</t>
  </si>
  <si>
    <t>TOTAL 2012-2013</t>
  </si>
  <si>
    <t>MITJA 2012-2013</t>
  </si>
  <si>
    <t>ESTAT COMPTES AMPA SOBIRANS CURS 2012-2013</t>
  </si>
  <si>
    <t>PRESSUPOST AMPA SOBIRANS CURS 2012-2013</t>
  </si>
  <si>
    <t>INGRÉS EFECTIU CAIXA ROSER</t>
  </si>
  <si>
    <t>INGRÉS EFECTIU CAIXES TERESA+ROSER</t>
  </si>
  <si>
    <t>LLIBRES TEXT JANA FORTES 1r</t>
  </si>
  <si>
    <t>LLIBRES TEXT LINETTE ALONSO P3</t>
  </si>
  <si>
    <t>2 AIGÜES JORDI</t>
  </si>
  <si>
    <t>CAIXA TERESA SETEMBRE</t>
  </si>
  <si>
    <t>LLIBRES TEXT POL COSTA 1r</t>
  </si>
  <si>
    <t>QUOTA AMPA FAMILIA ALONSO ESTEVE</t>
  </si>
  <si>
    <t>LLIBRES TEXT BERTA FERRON 3r</t>
  </si>
  <si>
    <t>QUOTA AMPA FAMÍLIA COSTA TRAVE</t>
  </si>
  <si>
    <t>LLIBRES TEXT ELSA MOLINS P5</t>
  </si>
  <si>
    <t>QUOTA AMPA FAMÍLIA MOLINS</t>
  </si>
  <si>
    <t>QUOTA AMPA FAMÍLIA FERRON GÜERA</t>
  </si>
  <si>
    <t>LLIBRES TEXT ENZO MOLINS P4</t>
  </si>
  <si>
    <t>LLIBRES TEXT SARA RODRÍGUEZ WEBER 4t</t>
  </si>
  <si>
    <t>LLIBRES TEXT JONAH RODRÍGUEZ WEBER 1r</t>
  </si>
  <si>
    <t>QUOTA AMPA FAMÍLIA RODRÍGUEZ WEBER</t>
  </si>
  <si>
    <t>CÒPIA CLAU CAIXA BLAVA</t>
  </si>
  <si>
    <t>QUOTA AMPA FAMÍLIA FIDEL ANTIUS</t>
  </si>
  <si>
    <t>QUOTA AMPA FAMÍLIA PACHECO RIUMBAU</t>
  </si>
  <si>
    <t>QUOTA AMPA FAMÍLIA FURRIOLS MORENO</t>
  </si>
  <si>
    <t>QUOTA AMPA REDOUAN BADA</t>
  </si>
  <si>
    <t>LLIBRES TEXT CARMEN DURAN 5È</t>
  </si>
  <si>
    <t>LLIBRES TEXT BIANCA PEDRA 5è</t>
  </si>
  <si>
    <t>QUOTA AMPA FAMÍLIA GÓMEZ ÁLVAREZ</t>
  </si>
  <si>
    <t>QUOTA AMPA FAMÍLIA BARTUMEUS GARCIA</t>
  </si>
  <si>
    <t>QUOTA AMPA FAMÍLIA PEDRA LÓPEZ</t>
  </si>
  <si>
    <t>LLIBRES TEXT IRENE MARTÍNEZ 5È</t>
  </si>
  <si>
    <t>QUOTA AMPA FAMÍLIA MARTÍNEZ VEGA</t>
  </si>
  <si>
    <t>QUOTA AMPA FAMÍLIA FLORIS MARTIN</t>
  </si>
  <si>
    <t>LLIBRES TEXT MARTÍ GÓMEZ P5</t>
  </si>
  <si>
    <t>QUOTA AMPA FAMÍLIA MAX FARRERONS</t>
  </si>
  <si>
    <t>QUOTA AMPA FAMÍLIA CANTILLO GÓMEZ</t>
  </si>
  <si>
    <t>QUOTA AMPA FAMÍLIA MARTÍNEZ MARTÍNEZ</t>
  </si>
  <si>
    <t>QUOTA AMPA FAMÍLIA ABRIL OLIVARES</t>
  </si>
  <si>
    <t>QUOTA AMPA FAMÍLIA VÁZQUEZ CASAS</t>
  </si>
  <si>
    <t>QUOTA AMPA FAMÍLIA GÓMEZ SELLARÉS</t>
  </si>
  <si>
    <t>QUOTA AMPA FAMÍLIA NEBOT RIERA</t>
  </si>
  <si>
    <t>QUOTA AMPA FAMÍLIA LANAU NEVADO</t>
  </si>
  <si>
    <t>QUOTA AMPA FAMÍLIA JULI BELTRAN-SIMÓ</t>
  </si>
  <si>
    <t>QUOTA AMPA FAMÍLIA BAROT BERNABÉ</t>
  </si>
  <si>
    <t>QUOTA AMPA FAMÍLIA MORENO BATLLE</t>
  </si>
  <si>
    <t>QUOTA AMPA FAMÍLIA GÓMEZ DALÍ</t>
  </si>
  <si>
    <t>QUOTA AMPA FAMÍLIA MOLINS PÉREZ</t>
  </si>
  <si>
    <t>QUOTA AMPA FAMÍLIA FARRERONS GALLEGO</t>
  </si>
  <si>
    <t>QUOTA AMPA FAMÍLIA BADA</t>
  </si>
  <si>
    <t>INGRESO EFECTIVO SUAREZ CABANILLAS, ELIA - DANSA 2012</t>
  </si>
  <si>
    <t>TRANSFERENCIA A IMPRENTA GRAUPERA MEDINA</t>
  </si>
  <si>
    <t>SIMYO-KPN SPAIN SL. 2010912-00008672</t>
  </si>
  <si>
    <t>12/13-001</t>
  </si>
  <si>
    <t>12/13-002</t>
  </si>
  <si>
    <t>12/13-003</t>
  </si>
  <si>
    <t>12/13-004</t>
  </si>
  <si>
    <t>12/13-005</t>
  </si>
  <si>
    <t>12/13-006</t>
  </si>
  <si>
    <t>12/13-007</t>
  </si>
  <si>
    <t>INGRESO EFECTIVO ALBA MONTERO TORRES.</t>
  </si>
  <si>
    <t>INGRESO EFECTIVO JAUME FURRIOLS SETEMBRE</t>
  </si>
  <si>
    <t>INGRESO EFECTIVO JAUME FURRIOLS OCTUBRE</t>
  </si>
  <si>
    <t>INGRESO EFECTIVO ALEJANDRO GOMEZ CRESPO 1A</t>
  </si>
  <si>
    <t>TRANSFERENCIA A IMPREMTA GRAUPERA (CALENDARIS)</t>
  </si>
  <si>
    <t>TRANSFERENCIA A IMPRENTA GRAUPERA MEDINA (CALENDARIS)</t>
  </si>
  <si>
    <t>QUOTA AMPA FAMÍLIA 1196</t>
  </si>
  <si>
    <t>LLIBRES TEXT FAMÍLIA 1196</t>
  </si>
  <si>
    <t>LLIBRES TEXT SANSA LORENTE</t>
  </si>
  <si>
    <t>DEVOL. A JÚLIA NOVEL</t>
  </si>
  <si>
    <t>QUOTA AMPA JOAQUIM MIQUEL MOIX</t>
  </si>
  <si>
    <t>QUOTA AMPA VICTOR PÉREZ</t>
  </si>
  <si>
    <t>QUOTA AMPA FAMÍLIA PICAZO TORRENTS</t>
  </si>
  <si>
    <t>1 BOCK'N ROLL</t>
  </si>
  <si>
    <t>QUOTA AMPA NAO OJEDA</t>
  </si>
  <si>
    <t>QUOTA AMPA SANSA LORENTE</t>
  </si>
  <si>
    <t>A SÒNIA CASTANYADA</t>
  </si>
  <si>
    <t>A MELI CASTANYADA</t>
  </si>
  <si>
    <t>QUOTA ANGLÈS 1 XAVIER MEDINA</t>
  </si>
  <si>
    <t>ROBA CASTANYADA</t>
  </si>
  <si>
    <t>QUOTA ANGLÈS 1 GERMANS CALVO</t>
  </si>
  <si>
    <t>QUOTA BATUKA CLÀUDIA GARCIA</t>
  </si>
  <si>
    <t>A SUSSI VILA (REGAL 6È FINAL DE CURS)</t>
  </si>
  <si>
    <t>DEVOLUCIÓ GERMANS LLOVERAS</t>
  </si>
  <si>
    <t>QUOTA ACOLLIDA MATINAL GERMANS LLOVERAS</t>
  </si>
  <si>
    <t>QUOTA LUDOTECA GERARD LEÓN</t>
  </si>
  <si>
    <t>2 CALENDARIS + 1 BOCK'N ROLL</t>
  </si>
  <si>
    <t>DEVOL. QUOTA TEATRE A ANNA LLORET</t>
  </si>
  <si>
    <t>QUOTA PISCINA MARINA CORPAS</t>
  </si>
  <si>
    <t>QUOTA PISCINA PAULA FERNÁNDEZ</t>
  </si>
  <si>
    <t>QUOTA DIFERENCIA PACK EXTRAESCOLARS+LUDOTECA</t>
  </si>
  <si>
    <t>*</t>
  </si>
  <si>
    <t>PARKING I PEATGES A LA MIREIA</t>
  </si>
  <si>
    <t>INGRESO EFECTIVO PAULA RIVAS SUÑE. 2º-A</t>
  </si>
  <si>
    <t>NOMINA A JOSEP MARIA GRAUPERA VILL</t>
  </si>
  <si>
    <t>VENDA CASTANYES</t>
  </si>
  <si>
    <t>3 SAMARRETES M/LL</t>
  </si>
  <si>
    <t>2 CALENDARIS</t>
  </si>
  <si>
    <t>12/13-008</t>
  </si>
  <si>
    <t>12/13-009</t>
  </si>
  <si>
    <t>12/13-010</t>
  </si>
  <si>
    <t>12/13-011</t>
  </si>
  <si>
    <t>12/13-012</t>
  </si>
  <si>
    <t>12/13-013</t>
  </si>
  <si>
    <t>12/13-014</t>
  </si>
  <si>
    <t>12/13-015</t>
  </si>
  <si>
    <t>12/13-016</t>
  </si>
  <si>
    <t>12/13-017</t>
  </si>
  <si>
    <t>12/13-018</t>
  </si>
  <si>
    <t>ACOLLIDA MAT HECTOR</t>
  </si>
  <si>
    <t>ACOLLIDA MAT NABIL</t>
  </si>
  <si>
    <t>DEVOL. A FAM. LLOVERAS (COBRAT X ERROR REBUT DE G.LEÓN)</t>
  </si>
  <si>
    <t>INGRESO EFECTIVO MENCÍA ABRIL - EXTRAESCOLARS JUDO</t>
  </si>
  <si>
    <t>INGRESO EFECTIVO JANA FORTES MATEU - HIP HOP</t>
  </si>
  <si>
    <t>TRANSFERENCIA A CARME CARDOSO SANTANA</t>
  </si>
  <si>
    <t>INGRESO EFECTIVO CAIXA TERESA</t>
  </si>
  <si>
    <t>INGRESO EFECTIVO CAIXA ROSER</t>
  </si>
  <si>
    <t>SIMYO-KPN SPAIN SL. 2011012-00008203</t>
  </si>
  <si>
    <t>gegantó</t>
  </si>
  <si>
    <t>llibres aules St Jordi</t>
  </si>
  <si>
    <t>tió de Nadal</t>
  </si>
  <si>
    <t>INGRESO EFECTIVO JUDO NOVEMBRE 12 - ABRIL OLIVARES</t>
  </si>
  <si>
    <t>INGRESO EFECTIVO ANGLES I R.ESPORTS MARTINEZ MARTINEZ</t>
  </si>
  <si>
    <t>INGRESO EFECTIVO FURRIOLS MORENO - LUDOTECA - NOVEMBRE 2012</t>
  </si>
  <si>
    <t>PAGAMENT IMPAGAT FURRIOLS MORENO</t>
  </si>
  <si>
    <t>PAGAMENT IMPAGAT ABRIL OLIVARES</t>
  </si>
  <si>
    <t>PAGAMENT IMPAGAT MARTINEZ MARTINEZ</t>
  </si>
  <si>
    <t>PAGAMENT IMPAGAT FORTES MATEU</t>
  </si>
  <si>
    <t>PAGAMENT IMPAGAT RIVAS SUÑE</t>
  </si>
  <si>
    <t>PAGAMENT IMPAGAT GOMEZ CRESPO</t>
  </si>
  <si>
    <t>PAGAMENT IMPAGAT MONTERO TORRES</t>
  </si>
  <si>
    <t>TRANSFERENCIA A CANET DE MAR SPORT, S.L.</t>
  </si>
  <si>
    <t>QUOTES PISCINA FAMÍLIA GÓMEZ RUEDA</t>
  </si>
  <si>
    <t>LLENYA CASTANYADA A LA SÒNIA</t>
  </si>
  <si>
    <t>PAGAMENT IMPAGAT</t>
  </si>
  <si>
    <t>CASTANYADA A JORDI CASANOVAS</t>
  </si>
  <si>
    <t>QUOTA HIP HOP JANA FORTES NOV</t>
  </si>
  <si>
    <t>QUOTA 1/2 ACOLLIDA MAT POL HERNÁEZ</t>
  </si>
  <si>
    <t xml:space="preserve">AIGUA </t>
  </si>
  <si>
    <t>MATERIAL PANERA</t>
  </si>
  <si>
    <t xml:space="preserve">PAGAMENT IMPAGAT FERNÁNDEZ ROSALES + QUOTA NOV </t>
  </si>
  <si>
    <t>REMESA REBUTS AMPA SOBIRANS OCT 2012</t>
  </si>
  <si>
    <t>REMESA REBUTS AMPA SOBIRANS NOV 2012</t>
  </si>
  <si>
    <t>INTERNET Y OTRAS COMUNICACIONES SIMYO-KPN SPAIN SL. 2011112-00008104</t>
  </si>
  <si>
    <t>TRANSFERENCIA A F.XAVIER SOLÀ CORCOVADO</t>
  </si>
  <si>
    <t>SIMYO-KPN SPAIN SL. 2011112-00008104</t>
  </si>
  <si>
    <t>INGRESO EFECTIVO POR CUENTA DE ABRIL OLIVARES - JUDO DESEMBRE</t>
  </si>
  <si>
    <t>INGRESO EFECTIVO POR CUENTA DE CAIXES</t>
  </si>
  <si>
    <t>INGRESO EFECTIVO POR CUENTA DE CAIXA TERESA</t>
  </si>
  <si>
    <t>INGRESO EFECTIVO POR CUENTA DE CAIXA ROSER</t>
  </si>
  <si>
    <t>PAGAMENT IMPAGAT FERRON GÜERA NOV</t>
  </si>
  <si>
    <t>MATERIAL PANERES</t>
  </si>
  <si>
    <t>SUBSTITUCIÓ PATRI DE LA TERESA 7,5€ X 1,5h</t>
  </si>
  <si>
    <t>A LA SÒNIA COTÓ</t>
  </si>
  <si>
    <t>PAGAMENT IMPAGAT REDOUAN BADA</t>
  </si>
  <si>
    <t>PAGAMENT IMPAGAT DE ABRIL OLIVARES - JUDO DES</t>
  </si>
  <si>
    <t>INGRESO EFECTIVO POR CUENTA DE OLIVIA ONCALA - ANGLES PATINATGE</t>
  </si>
  <si>
    <t>PAGAMENT IMPAGAT JUDIT SALVADOR</t>
  </si>
  <si>
    <t>DEVOLUCIÓ QUOTA TEATRE A JANNA HAMDI</t>
  </si>
  <si>
    <t>VENDA TIQUETS PANERES</t>
  </si>
  <si>
    <t>PAGAMENT A MELI DE UN SOMRIURE NO TE PREU</t>
  </si>
  <si>
    <t>PAGAMENT A SÒNIA DISFRESSES PARE NOEL I ALTRES NADAL</t>
  </si>
  <si>
    <t>PAGAMENT IMPAGAT DE OLIVIA ONCALA - ANGLES PATINATGE</t>
  </si>
  <si>
    <t>UN SOMRIURE NO TE PREU</t>
  </si>
  <si>
    <t>INGRESO EFECTIVO POR CUENTA DE PISCINES - GOMEZ RUEDA</t>
  </si>
  <si>
    <t>INGRESO EFECTIVO HIP HOP DES JANA FORTES MATEO</t>
  </si>
  <si>
    <t>INGRESO EFECTIVO LUDOTECA DES-GEN - JAUME FURRIOLS</t>
  </si>
  <si>
    <t>INGRESO EFECTIVO RIVAS SUÑÉ DES+ GEN FUTBOL I PISCINA</t>
  </si>
  <si>
    <t>SIMYO-KPN SPAIN SL. 2011212-00007594</t>
  </si>
  <si>
    <t>TRANSFERÈNCIA A DISTRIBUICIONS ARAL SL</t>
  </si>
  <si>
    <t xml:space="preserve">INGRESO EFECTIVO SUÁREZ CABANILLAS FUTBOL </t>
  </si>
  <si>
    <t>INGRESO EFECTIVO IVET ESPIELL - PISCINA 1ER TRIMESTRE / 2013</t>
  </si>
  <si>
    <t>NOMINA A JOSEP M. GRAUPERA VILLALM</t>
  </si>
  <si>
    <t>TRANSFERENCIA COMERCIAL GIRONA DE LLIBRERIES S.L.</t>
  </si>
  <si>
    <t>QUOTES EXTRAESCOLARS FAM. POCIELLO ROBLEDO</t>
  </si>
  <si>
    <t>QUOTA HIP HOP JANA FORTES GEN</t>
  </si>
  <si>
    <t>MATERIAL FARMACIOLA</t>
  </si>
  <si>
    <t>DEVOL. JUDIT GÓMEZ QUOTA PATINATGE</t>
  </si>
  <si>
    <t>MATERIAL DISFRESSES</t>
  </si>
  <si>
    <t>ACOLLIDA MATINAL MARTÍ SÁNCHEZ</t>
  </si>
  <si>
    <t>DEVOL. ACOLL. MATINAL GABRIEL MORAL</t>
  </si>
  <si>
    <t>DEVOL. OISCINA A BIEL SOLÀ</t>
  </si>
  <si>
    <t>QUOTA PATINATGE LAIA ESCUDER</t>
  </si>
  <si>
    <t>ACOLLIDA JÚLIA MASSAGUER</t>
  </si>
  <si>
    <t>ACOLLIDA MAT AITANA RIBALDA</t>
  </si>
  <si>
    <t>ACOLLIDA MAT LAIA PARICIO</t>
  </si>
  <si>
    <t>TELEFONOS SIMYO-KPN SPAIN SL. 2010113-00006898</t>
  </si>
  <si>
    <t>NOMINA A JOSEP MARIA GRAUPERA VILLALMANZO</t>
  </si>
  <si>
    <t xml:space="preserve">PAGAMENT IMPAGAT SUÁREZ CABANILLAS FUTBOL </t>
  </si>
  <si>
    <t>PAGAMENT IMPAGAT IVET ESPIELL - PISCINA 1ER TRIM</t>
  </si>
  <si>
    <t>12/13-019</t>
  </si>
  <si>
    <t>12/13-021</t>
  </si>
  <si>
    <t>12/13-022</t>
  </si>
  <si>
    <t>12/13-023</t>
  </si>
  <si>
    <t>12/13-024</t>
  </si>
  <si>
    <t>12/13-025</t>
  </si>
  <si>
    <t>12/13-026</t>
  </si>
  <si>
    <t>12/13-027</t>
  </si>
  <si>
    <t>12/13-028</t>
  </si>
  <si>
    <t>12/13-029</t>
  </si>
  <si>
    <t>12/13-030</t>
  </si>
  <si>
    <t>12/13-031</t>
  </si>
  <si>
    <t>12/13-032</t>
  </si>
  <si>
    <t>12/13-033</t>
  </si>
  <si>
    <t>12/13-034</t>
  </si>
  <si>
    <t>12/13-035</t>
  </si>
  <si>
    <t>12/13-036</t>
  </si>
  <si>
    <t>12/13-037</t>
  </si>
  <si>
    <t>12/13-038</t>
  </si>
  <si>
    <t>12/13-039</t>
  </si>
  <si>
    <t>12/13-040</t>
  </si>
  <si>
    <t>12/13-041</t>
  </si>
  <si>
    <t>12/13-042</t>
  </si>
  <si>
    <t>12/13-043</t>
  </si>
  <si>
    <t>12/13-044</t>
  </si>
  <si>
    <t>12/13-045</t>
  </si>
  <si>
    <t>12/13-046</t>
  </si>
  <si>
    <t>12/13-047</t>
  </si>
  <si>
    <t>12/13-048</t>
  </si>
  <si>
    <t>12/13-049</t>
  </si>
  <si>
    <t>12/13-050</t>
  </si>
  <si>
    <t>12/13-051</t>
  </si>
  <si>
    <t>12/13-052</t>
  </si>
  <si>
    <t>12/13-053</t>
  </si>
  <si>
    <t>12/13-054</t>
  </si>
  <si>
    <t>12/13-055</t>
  </si>
  <si>
    <t>12/13-056</t>
  </si>
  <si>
    <t>12/13-057</t>
  </si>
  <si>
    <t>12/13-058</t>
  </si>
  <si>
    <t>12/13-059</t>
  </si>
  <si>
    <t>12/13-060</t>
  </si>
  <si>
    <t>12/13-061</t>
  </si>
  <si>
    <t>12/13-062</t>
  </si>
  <si>
    <t>12/13-063</t>
  </si>
  <si>
    <t>12/13-064</t>
  </si>
  <si>
    <t>12/13-065</t>
  </si>
  <si>
    <t>12/13-066</t>
  </si>
  <si>
    <t>12/13-067</t>
  </si>
  <si>
    <t>INGRESO EFECTIVO JAUME FURRIOLS (LUDOTECA - FEBRER)</t>
  </si>
  <si>
    <t>TELEFONOS SIMYO 2010213-00006700</t>
  </si>
  <si>
    <t>DESPESES IMPAGAT GÓMEZ RUEDA</t>
  </si>
  <si>
    <t>DESPESES IMPAGAT FERNÁNDEZ ROSALES</t>
  </si>
  <si>
    <t>PAPERETES GEGANTÓ</t>
  </si>
  <si>
    <t>1 CLASSE TEATRE</t>
  </si>
  <si>
    <t>ACOLLIDA, TEATRE I BATUKA FEB AITANA RIBALDA</t>
  </si>
  <si>
    <t>DEVOLUCIÓ BATUKA FEB MUNTSA COSCOJUELA</t>
  </si>
  <si>
    <t>DEVOLUCIÓ BATUKA FEB MARTA GUILLEN</t>
  </si>
  <si>
    <t>DEVOLUCIÓ BATUKA FEB ELSA ONCALA</t>
  </si>
  <si>
    <t>DEVOLUCIÓ ACOLLIDA MAT FEB ERIC PAVON</t>
  </si>
  <si>
    <t>PAGAMENT IMPAGAT + QUOTA BATUKA JANA FORTES</t>
  </si>
  <si>
    <t>1/2 QUOTA PISCINA ÈLIA SUÁREZ</t>
  </si>
  <si>
    <t>QUOTA FEB+MAR PATINATGE AINOA ROMERO</t>
  </si>
  <si>
    <t>DEVOLUCIÓ ESCOLA APORTACIÓ TIÓ</t>
  </si>
  <si>
    <t>TRANSFERENCIA A MONTSE COSTAS ZAFRA</t>
  </si>
  <si>
    <t>NOMINA A JOSEP M GRAUPERA VILLALMANZO</t>
  </si>
  <si>
    <t>12/13-068</t>
  </si>
  <si>
    <t>12/13-069</t>
  </si>
  <si>
    <t>12/13-070</t>
  </si>
  <si>
    <t>12/13-071</t>
  </si>
  <si>
    <t>12/13-072</t>
  </si>
  <si>
    <t>12/13-073</t>
  </si>
  <si>
    <t>12/13-074</t>
  </si>
  <si>
    <t>12/13-075</t>
  </si>
  <si>
    <t>12/13-076</t>
  </si>
  <si>
    <t>12/13-077</t>
  </si>
  <si>
    <t>12/13-078</t>
  </si>
  <si>
    <t>PAGAMENT IMPAGATJAUME FURRIOLS (LUDOT - FEB)</t>
  </si>
  <si>
    <t>12/13-079</t>
  </si>
  <si>
    <t>RETIRADA X INGRESSAR BS TERESA</t>
  </si>
  <si>
    <t>PAGAMENT IMPAGAT GOMEZ RUEDA</t>
  </si>
  <si>
    <t>PAGAMENT IMPAGAT RIVAS SUÑÉ DES+ GEN FUTBOL I PISCINA</t>
  </si>
  <si>
    <t>PAGAMENT IMPAGAT DES-GEN - JAUME FURRIOLS</t>
  </si>
  <si>
    <t>PAGAMENT IMPAGAT HIP HOP DES JANA FORTES MATEO</t>
  </si>
  <si>
    <t>12/13-080</t>
  </si>
  <si>
    <t>QUOTA AMPA FAMÍLIA FORTES MATEU</t>
  </si>
  <si>
    <t>QUOTA AMPA FAMÍLIA PÉREZ MOLINA</t>
  </si>
  <si>
    <t>QUOTA AMPA FAMÍLIA MIQUEL MOIX</t>
  </si>
  <si>
    <t>QUOTA AMPA FAMÍLIA OJEDA NAVARRO</t>
  </si>
  <si>
    <t>QUOTA AMPA FAMÍLIA LORENTE SEBASTIAN</t>
  </si>
  <si>
    <t>QUOTA AMPA FAMÍLIA HMAIMOU (1196)</t>
  </si>
  <si>
    <t>TRANSFERÈNCIA DESDE COMERCIAL GIRONA DE LLIBRERIES S.L.</t>
  </si>
  <si>
    <t>TELEFONS SIMYO 2010313-00006250</t>
  </si>
  <si>
    <t>ROBATORI</t>
  </si>
  <si>
    <t>TAXES REGISTRE (PAGAT PER L'ANDREA)</t>
  </si>
  <si>
    <t>PAGAMENT IMPAGAT + QUOTA JUDO MAR BERTA FERRON</t>
  </si>
  <si>
    <t>PAGAMENT IMPAGAT MENCIA ABRIL MAR</t>
  </si>
  <si>
    <t>QUOTA 1 CLASSE RODA ESPORTS ÀLEX</t>
  </si>
  <si>
    <t>LUDOTECA ANIOL I ARNAU VERNIS</t>
  </si>
  <si>
    <t>QUOTA RODA ESPORTS YLIAS EL HADAUI</t>
  </si>
  <si>
    <t>QUOTA AMPA FAMÍLA SÁREZ CABANILLAS</t>
  </si>
  <si>
    <t>RECAPTACIÓ BAR TROBADA JUDO</t>
  </si>
  <si>
    <t>RECAPTACIÓ ST JORDI</t>
  </si>
  <si>
    <t>FACTURA CAN RIERA</t>
  </si>
  <si>
    <t>MÒBIL</t>
  </si>
  <si>
    <t>INGRÉS EFECTIU DESDE BS</t>
  </si>
  <si>
    <t>LUDOTECA POL COSTA</t>
  </si>
  <si>
    <t>ACOLLIDA MAT GABRIEL MORAL</t>
  </si>
  <si>
    <t>ACOLLIDA MAT NABIL LAAMARNA</t>
  </si>
  <si>
    <t>LUDOTECA + ACOLLIDA POL COSTA</t>
  </si>
  <si>
    <t>ACOLLIDA I LUDOTECA NATÀLIA</t>
  </si>
  <si>
    <t>LUDOTECA PAU I IKER LLOVERAS</t>
  </si>
  <si>
    <t>DEVOLUCIÓ MARTINA BARTUMEUS</t>
  </si>
  <si>
    <t>FESTA JUDO</t>
  </si>
  <si>
    <t xml:space="preserve">SUBSTITUCIÓ M ÀNGELS </t>
  </si>
  <si>
    <t>INGRESO EFECTIVO PISCINA DE ROSQUELLAS GONZALEZ</t>
  </si>
  <si>
    <t>INGRESO EFECTIVO PISCINA I FUTBOL. PAULA RIVAS SUÑÉ</t>
  </si>
  <si>
    <t>ADEUDO RECIBO MARIA PUJADAS MAJO</t>
  </si>
  <si>
    <t>INGRESO EFECTIVO POR CUENTA DE OLIVIA CAÑADAS HIP-HOP</t>
  </si>
  <si>
    <t>FACTURA FLORS</t>
  </si>
  <si>
    <t>INGRES EFECTIU PER COMPTE DE JAUME FURRIOLS - LUDOTECA</t>
  </si>
  <si>
    <t>TRANSFERENCIA A BOLI BLAU SL</t>
  </si>
  <si>
    <t>INGRESO EFECTIVO POR CUENTA DE ILIAS EL HADDAOUI - ESPORTS</t>
  </si>
  <si>
    <t>TRANSFERENCIA A MIREIA SANZ FRA. PC AMPA</t>
  </si>
  <si>
    <t>12/13-081</t>
  </si>
  <si>
    <t>12/13-082</t>
  </si>
  <si>
    <t>12/13-083</t>
  </si>
  <si>
    <t>12/13-084</t>
  </si>
  <si>
    <t>12/13-085</t>
  </si>
  <si>
    <t>12/13-086</t>
  </si>
  <si>
    <t>12/13-087</t>
  </si>
  <si>
    <t>12/13-088</t>
  </si>
  <si>
    <t>12/13-089</t>
  </si>
  <si>
    <t>12/13-090</t>
  </si>
  <si>
    <t>12/13-091</t>
  </si>
  <si>
    <t>12/13-092</t>
  </si>
  <si>
    <t>12/13-093</t>
  </si>
  <si>
    <t>12/13-094</t>
  </si>
  <si>
    <t>12/13-095</t>
  </si>
  <si>
    <t>12/13-096</t>
  </si>
  <si>
    <t>TRANSFERENCIA A BOLI BLAU SL (LLIBRES ST JORDI + LLIBRES REGALATS AULES)</t>
  </si>
  <si>
    <t>DVD</t>
  </si>
  <si>
    <t>RODA ESPORTS ERIC PAVON</t>
  </si>
  <si>
    <t>PAGATS DVD VERGES A CARLOS BADIA</t>
  </si>
  <si>
    <t>TELEFONOS SIMYO 2010413-00006178</t>
  </si>
  <si>
    <t>CONDONACION COMISIONES 2012-11-07</t>
  </si>
  <si>
    <t>INGRESO EFECTIVO EL HADDAOUI, ILYAS</t>
  </si>
  <si>
    <t>TRANSFERENCIA A ECOLOGIA PER FESTES, SL</t>
  </si>
  <si>
    <t>TRANSFERENCIA A RAMON ARTIGAS CANALS</t>
  </si>
  <si>
    <t>INGRESO EFECTIVO JANA FORTES - HIP-HOP</t>
  </si>
  <si>
    <t>INGRES EFECTIU GUILLEM ROIG RIERA</t>
  </si>
  <si>
    <t>TRANSFERENCIA DE PEDRO MASSAGUER FERRER</t>
  </si>
  <si>
    <t>TRANSFERENCIA SILVIA MORENO BRAO</t>
  </si>
  <si>
    <t>TELEFONS SIMYO 2010513-00006085</t>
  </si>
  <si>
    <t>INGRES EFECTIU ELIA GARCIA CERVERA</t>
  </si>
  <si>
    <t>INGRES EFECTIU IRINA RIERA MONTILLA</t>
  </si>
  <si>
    <t>INGRES EFECTIU ERIC RIERA MONTILLA</t>
  </si>
  <si>
    <t>INGRES EFECTIU NEIL OLIVER JONGEPIER</t>
  </si>
  <si>
    <t>INGRES EFECTIU SARA CAMACHO FONTRODONA</t>
  </si>
  <si>
    <t>INGRES EFECTIU MARC PEREZ GOMEZ</t>
  </si>
  <si>
    <t>TRANSFERENCIA DE MARIA ANTONIA MAYMO FORTEZA</t>
  </si>
  <si>
    <t>INGRES EFECTIU GIANLUCA MASALA ARELLANO</t>
  </si>
  <si>
    <t>INGRES EFECTIU JÚLIA SANCHEZ PEREZ</t>
  </si>
  <si>
    <t>INGRES EFECTIU ALBA MONTERO TORRES</t>
  </si>
  <si>
    <t>INGRES EFECTIU VICTOR MATAS CIERCO</t>
  </si>
  <si>
    <t>INGRES EFECTIU GAL.LA SOLE MARQUES</t>
  </si>
  <si>
    <t>INGRESO EFECTIVO DAVID RODRIGUEZ ALEGRE</t>
  </si>
  <si>
    <t>INGRESO EFECTIVO NIDIA LOBO CHAHRI</t>
  </si>
  <si>
    <t>INGRESO EFECTIVO NAIA MONTORO CORUJO - LLIBRES</t>
  </si>
  <si>
    <t>INGRESO EFECTIVO UNAI MONTORO CORUJO - LLIBRES</t>
  </si>
  <si>
    <t>INGRESO EFECTIVO PAU VIÑAS - LLIBRES</t>
  </si>
  <si>
    <t>INGRESO EFECTIVO AURORA ROCA HERRERO</t>
  </si>
  <si>
    <t>INGRESO EFECTIVO POR CUENTA DE OLIVIA CAÑADAS FORMOSO</t>
  </si>
  <si>
    <t>INGRESO EFECTIVO MERITXELL CUNI CASALS - LLIBRES 50%</t>
  </si>
  <si>
    <t>INGRESO EFECTIVO JULIA CUNI CASALS - LLIBRES 50%</t>
  </si>
  <si>
    <t>INGRESO EFECTIVO ARNAU PUIG FRAMIS</t>
  </si>
  <si>
    <t>TRANSFERENCIA DE JOSEP SAMPERA BONFILL</t>
  </si>
  <si>
    <t>TRANSFERENCIA DE MARIA JOSE LINDO VILALTA</t>
  </si>
  <si>
    <t>CAFÈS MARIAN</t>
  </si>
  <si>
    <t>TIQUETS SOPAR</t>
  </si>
  <si>
    <t>TRASPÀS X CANVI CAIXA BLANCA</t>
  </si>
  <si>
    <t>INGRÉS DESDE CAIXA BLANCA</t>
  </si>
  <si>
    <t>RETIRADA X INGRÉS A BS MIREIA</t>
  </si>
  <si>
    <t>SAMARRETES HIP HOP</t>
  </si>
  <si>
    <t>FRA. COMERCO</t>
  </si>
  <si>
    <t>PAGAMENT IMPAGAT BERTA FERRON + QUOTA MAIG + JUNY</t>
  </si>
  <si>
    <t>TRANSFERENCIA FUENSANTA MARIA BALLESTER GIMENEZ</t>
  </si>
  <si>
    <t>INGRESO EFECTIVO ILYAS EL HADDAOUI</t>
  </si>
  <si>
    <t>INGRESO EFECTIVO PAULA FERNANDEZ RAMIREZ</t>
  </si>
  <si>
    <t>INGRESO EFECTIVO TIM WILHELM</t>
  </si>
  <si>
    <t>INGRESO EFECTIVO LAURA WILHELM</t>
  </si>
  <si>
    <t>INGRESO EFECTIVO PAULA VALDIVIA MESA- 100% UN LLIBRE</t>
  </si>
  <si>
    <t>INGRESO EFECTIVO ALBA VALDIVIA MESA</t>
  </si>
  <si>
    <t>INGRESO EFECTIVO YUYING XIA</t>
  </si>
  <si>
    <t>INGRESO EFECTIVO DAVID CARPENA URRUTIA</t>
  </si>
  <si>
    <t>INGRESO EFECTIVO LAIA PASTOR MESA</t>
  </si>
  <si>
    <t>INGRESO EFECTIVO CEBRIA GALVEZ HERRERO</t>
  </si>
  <si>
    <t>TRANSFERENCIA DE JORDI MIQUEL MUZAS</t>
  </si>
  <si>
    <t>TRANSFERENCIA DE MARIA TERESA MACIA BIGORRA</t>
  </si>
  <si>
    <t>TRANSFERENCIA ANNA ALBESA SANCHEZ</t>
  </si>
  <si>
    <t>INGRESO EFECTIVO JULIA NUÑEZ NUÑEZ</t>
  </si>
  <si>
    <t>INGRESO EFECTIVO DIDAC CORPAS MATA</t>
  </si>
  <si>
    <t>INGRESO EFECTIVO MARINA CORPAS MATA</t>
  </si>
  <si>
    <t>INGRESO EFECTIVO MARC SANCHEZ SANCHEZ</t>
  </si>
  <si>
    <t>INGRESO EFECTIVO IAN LOPEZ SANCHEZ</t>
  </si>
  <si>
    <t>INGRESO EFECTIVO HECTOR LOPEZ SANCHEZ</t>
  </si>
  <si>
    <t>INGRESO EFECTIVO ABRIL FIDEL ANTIUS</t>
  </si>
  <si>
    <t>INGRESO EFECTIVO JOAN MOLERO BLANCH LLIBRES TEXT</t>
  </si>
  <si>
    <t>INGRESO EFECTIVO JÚLIA CANO VILARÓ</t>
  </si>
  <si>
    <t>INGRESO EFECTIVO ELBA CANO VILARÓ</t>
  </si>
  <si>
    <t>INGRESO EFECTIVO EMMA MARTIN JUANES</t>
  </si>
  <si>
    <t>INGRESO EFECTIVO MAR TAPIAS CARBONELL</t>
  </si>
  <si>
    <t>INGRESO EFECTIVO HELENA TAPIAS CARBONELL</t>
  </si>
  <si>
    <t>INGRESO EFECTIVO POR CUENTA DE POL ESCUDER CANO</t>
  </si>
  <si>
    <t>INGRESO EFECTIVO POR CUENTA DE LAIA ESCUDER CANO</t>
  </si>
  <si>
    <t>INGRESO EFECTIVO CRISTINA CASANOVAS VIDAL</t>
  </si>
  <si>
    <t>INGRESO EFECTIVO ERIC PAVON GARCIA</t>
  </si>
  <si>
    <t>INGRESO EFECTIVO LAIA CAMARENA CODINA - QUOTA AMPA</t>
  </si>
  <si>
    <t>INGRESO EFECTIVO LAIA CAMARENA CODINA</t>
  </si>
  <si>
    <t>INGRESO EFECTIVO DÚNIA MATUTE CASAS</t>
  </si>
  <si>
    <t>INGRESO EFECTIVO JOEL MATUTE CASAS</t>
  </si>
  <si>
    <t>INGRESO EFECTIVO JANA COLOMER CARDOSO</t>
  </si>
  <si>
    <t>INGRESO EFECTIVO ALMA CARMONA MUÑOZ</t>
  </si>
  <si>
    <t>INGRESO EFECTIVO LEAH SANCHEZ CHRYSITE</t>
  </si>
  <si>
    <t>INGRESO EFECTIVO POR CUENTA DE YAGO DURAN 25,30-IRENE DURAN 45.70- CARMEN DURAN 25.30</t>
  </si>
  <si>
    <t>INGRESO EFECTIVO ARNAU VALIENTE ALFONSO</t>
  </si>
  <si>
    <t>INGRESO EFECTIVO JORDI ARTIGAS OLIVARES</t>
  </si>
  <si>
    <t>INGRESO EFECTIVO MAITE ARTIGAS OLIVARES</t>
  </si>
  <si>
    <t>INGRESO EFECTIVO NAHIA PUIGDEMONT ROCA</t>
  </si>
  <si>
    <t>INGRESO EFECTIVO LOLA PATRICIA FAULKNER MIRO</t>
  </si>
  <si>
    <t>INGRESO EFECTIVO JUDIT NOGUERA SOLÀ</t>
  </si>
  <si>
    <t>INGRESO EFECTIVO POL RICO TENA</t>
  </si>
  <si>
    <t>INGRESO EFECTIVO NIL MUNS ROURA</t>
  </si>
  <si>
    <t>INGRESO EFECTIVO ERIC GONZALEZ VELA CURSO 2º</t>
  </si>
  <si>
    <t>INGRESO EFECTIVO AITOR CERVERA FUENTES</t>
  </si>
  <si>
    <t>INGRESO EFECTIVO MIREIA MARTIN ARTIGAS</t>
  </si>
  <si>
    <t>INGRESO EFECTIVO MARINA BOLTAS MOLINA</t>
  </si>
  <si>
    <t>INGRESO EFECTIVO HECTOR MONTILLA AZNAR</t>
  </si>
  <si>
    <t>TRANSFERENCIA FRANCESC XAVIER MASSAGUE CABALLE</t>
  </si>
  <si>
    <t>TRANSFERENCIA MONTSERRAT VALLS COLOMER</t>
  </si>
  <si>
    <t>TRANSFERENCIA SALVA RIERA CONCEPCIO</t>
  </si>
  <si>
    <t>TRANSFERENCIA GARCIA-NIETO ALONSO CARMEN</t>
  </si>
  <si>
    <t>TRANSFERENCIA SILVIA MARIA RODRIGUEZ FERNANDEZ</t>
  </si>
  <si>
    <t>TRANSFERENCIA DAVID PARICIO SOROLLA</t>
  </si>
  <si>
    <t>TRANSFERENCIA MARIA CLARA MORENO VIGARA</t>
  </si>
  <si>
    <t>TRANSFERENCIA YULIANNA SAVENKO</t>
  </si>
  <si>
    <t>TRANSFERENCIA DE YOLANDA BERNABE MERCADE</t>
  </si>
  <si>
    <t>INGRESO EFECTIVO QUERALT MARFIL I BERTRAN</t>
  </si>
  <si>
    <t>INGRESO EFECTIVO NEREA RIOS CRESPO</t>
  </si>
  <si>
    <t>TRANSFERENCIA DE NURIA SERRA FERNANDEZ</t>
  </si>
  <si>
    <t>INGRESO EFECTIVO HECTOR RODRIGUEZ GRAUPERA</t>
  </si>
  <si>
    <t>INGRESO EFECTIVO LAIA GAETA BRAS</t>
  </si>
  <si>
    <t>INGRESO EFECTIVO MIRIAM GAETA BRAS</t>
  </si>
  <si>
    <t>INGRESO EFECTIVO NEO FODERE DE FRUTOS - LLIBRES (50%)</t>
  </si>
  <si>
    <t>INGRESO EFECTIVO IZAN BERNAL GRAU - LLIBRES (50%)</t>
  </si>
  <si>
    <t>INGRESO EFECTIVO BIEL PRAT GARCIA</t>
  </si>
  <si>
    <t>INGRESO EFECTIVO MARTINA FIGUERAS PEREZ - LLIBRES (50%)</t>
  </si>
  <si>
    <t>INGRESO EFECTIVO IU MARTINEZ MARTINEZ - LLIBRES (50%)</t>
  </si>
  <si>
    <t>INGRESO EFECTIVO JANA RIVERA VILA</t>
  </si>
  <si>
    <t>INGRESO EFECTIVO LAIA GARCIA SALOMO - LLIBRES (100%)</t>
  </si>
  <si>
    <t>INGRESO EFECTIVO SERGI LOPEZ SALOMO - LLIBRES (50%)</t>
  </si>
  <si>
    <t>INGRESO EFECTIVO GERARD LOPEZ SALOMO - LLIBRES (50%)</t>
  </si>
  <si>
    <t>INGRESO EFECTIVO JONAH RODRIGUEZ WEBER - LLIBRES (50%)</t>
  </si>
  <si>
    <t>INGRESO EFECTIVO SARA RODRIGUEZ WEBER - LLIBRES (50%)</t>
  </si>
  <si>
    <t>INGRESO EFECTIVO JULIA CHARLES CASANOVAS - LLIBRES (50%)</t>
  </si>
  <si>
    <t>INGRESO EFECTIVO MARTI CHARLES CASANOVAS - LLIBRES (50%)</t>
  </si>
  <si>
    <t>INGRESO EFECTIVO GEMA CRISOPULLI ALDEANUEVA - LLIBRES (100%)</t>
  </si>
  <si>
    <t>INGRESO EFECTIVO MARTIN CRISOPULLI ALDEANUEVA - LLIBRES (100%)</t>
  </si>
  <si>
    <t>INGRESO EFECTIVO ARIADNA SAIS CUERVAS</t>
  </si>
  <si>
    <t>INGRESO EFECTIVO ARANTXA AMBRONA SIERRA</t>
  </si>
  <si>
    <t>INGRESO EFECTIVO ROC ESTEBAN MAJÀ</t>
  </si>
  <si>
    <t>INGRESO EFECTIVO ALEIX ORDOÑEZ MARTINEZ</t>
  </si>
  <si>
    <t>INGRESO EFECTIVO PAULA RIVAS SUÑE</t>
  </si>
  <si>
    <t>INGRESO EFECTIVO ISAAC TERRONES CRUELLS</t>
  </si>
  <si>
    <t>INGRESO EFECTIVO POR CUENTA DE LUANA PALLARES CUENCA - P3</t>
  </si>
  <si>
    <t>INGRESO EFECTIVO ALEIX COSTA SAGRE - LLIBRES (100%)</t>
  </si>
  <si>
    <t>INGRESO EFECTIVO POL COSTA SAGRE - LLIBRES (50%)</t>
  </si>
  <si>
    <t>INGRESO EFECTIVO ALEIX RIOS PITUVI - LLIBRES (50%)</t>
  </si>
  <si>
    <t>INGRESO EFECTIVO ADRIANA FERRERA MIÑANA</t>
  </si>
  <si>
    <t>INGRESO EFECTIVO MARTINA FERRERA MIÑANA</t>
  </si>
  <si>
    <t>INGRESO EFECTIVO ALBERT PAYA GARCIA</t>
  </si>
  <si>
    <t>INGRESO EFECTIVO POR CUENTA DE LAIA PARICIO MONE - PRECOMANDA LLIBRES</t>
  </si>
  <si>
    <t>INGRESO EFECTIVO CARLA DIAZ SOLA</t>
  </si>
  <si>
    <t>INGRESO EFECTIVO PAU DIAZ SOLA</t>
  </si>
  <si>
    <t>INGRESO EFECTIVO SAMIRA DJALO CORREAS</t>
  </si>
  <si>
    <t>INGRESO EFECTIVO LIDIA ABRIL OLIVARES</t>
  </si>
  <si>
    <t>INGRESO EFECTIVO MENCÍA ABRIL OLIVARES</t>
  </si>
  <si>
    <t>INGRESO EFECTIVO QUOTA AMPA FAMILIA ABRIL OLIVARES</t>
  </si>
  <si>
    <t>INGRESO EFECTIVO POL FERNANDEZ TORRES</t>
  </si>
  <si>
    <t>INGRESO EFECTIVO SANÇA LORENTE SEBASTIAN</t>
  </si>
  <si>
    <t>INGRESO EFECTIVO EDGAR SANCHEZ ROCA</t>
  </si>
  <si>
    <t>INGRESO EFECTIVO ALI BASHIR</t>
  </si>
  <si>
    <t>INGRESO EFECTIVO ASHA BASHIR</t>
  </si>
  <si>
    <t>INGRESO EFECTIVO OLIVIA ONCALA GARCIA P5</t>
  </si>
  <si>
    <t>INGRESO EFECTIVO BERTA NOVEL JUTGE - LLIBRES TEXT 2013/2014</t>
  </si>
  <si>
    <t>INGRESO EFECTIVO JULIA NOVEL JUTGE - LLIBRES TEXT 2013/2014</t>
  </si>
  <si>
    <t>INGRESO EFECTIVO ESTEL.LA GARCIA LOPEZ</t>
  </si>
  <si>
    <t>INGRESO EFECTIVO AINA PLANET PUJOL</t>
  </si>
  <si>
    <t>INGRESO EFECTIVO MARC PLANET PUJOL</t>
  </si>
  <si>
    <t>INGRESO EFECTIVO NATALIA BIGORRA ROVIRA</t>
  </si>
  <si>
    <t>INGRESO EFECTIVO PAU LLOVERAS PARRON</t>
  </si>
  <si>
    <t>INGRESO EFECTIVO IKER LLOVERAS PARRON</t>
  </si>
  <si>
    <t>INGRESO EFECTIVO ONA ROJO OCAÑA</t>
  </si>
  <si>
    <t>INGRESO EFECTIVO MARTA GARCIA ROURA</t>
  </si>
  <si>
    <t>INGRESO EFECTIVO JUDIT SALVADOR GONZALEZ</t>
  </si>
  <si>
    <t>INGRESO EFECTIVO CARLA GARCIA ROURA</t>
  </si>
  <si>
    <t>TRANSFERENCIA DE CONCEPCIO ALBUIXECH PELLEJERO</t>
  </si>
  <si>
    <t>TRANSFERENCIA DE MIREIA SANZ MARTIN</t>
  </si>
  <si>
    <t>TRANSFERENCIA NEUS RENGEL TUSQUELLAS</t>
  </si>
  <si>
    <t>TRANSFERENCIA VICTOR MINAMBRES JIMENEZ</t>
  </si>
  <si>
    <t>INGRESO EFECTIVO XAVIER MEDINA VARGAS</t>
  </si>
  <si>
    <t>INGRESO EFECTIVO IONA ALCACER I MACHIN</t>
  </si>
  <si>
    <t>INGRESO EFECTIVO POR CUENTA DE SERGI GARCIA GOMEZ PRECOMANDA LLIBRES</t>
  </si>
  <si>
    <t>INGRESO EFECTIVO POR CUENTA DE RICARD GARCIA GOMEZ PRECOMENDA LLIBRES</t>
  </si>
  <si>
    <t>INGRESO EFECTIVO ADRIAN MORENO GONZALEZ</t>
  </si>
  <si>
    <t>INGRESO EFECTIVO NABIL LAAMARNA RODRIGUEZ</t>
  </si>
  <si>
    <t>INGRESO EFECTIVO BLAI GISPERT SANGERMAN</t>
  </si>
  <si>
    <t>INGRESO EFECTIVO EROS RODRIGUEZ CARRILLO</t>
  </si>
  <si>
    <t>INGRESO EFECTIVO AINOA ROMERO RIVERA</t>
  </si>
  <si>
    <t>INGRESO EFECTIVO IKER SOLAGRAN CABANA</t>
  </si>
  <si>
    <t>INGRESO EFECTIVO MARC SOLAGRAN CABANA</t>
  </si>
  <si>
    <t>INGRESO EFECTIVO ALEJANDRO GOMEZ CRESPO</t>
  </si>
  <si>
    <t>INGRESO EFECTIVO ADAM GIMENEZ ROJAS</t>
  </si>
  <si>
    <t>INGRESO EFECTIVO ADRIANA GIMENEZ ROJAS</t>
  </si>
  <si>
    <t>INGRESO EFECTIVO ORIOL CALSAPEU FENOY</t>
  </si>
  <si>
    <t>INGRESO EFECTIVO ONA CALSAPEU FENOY</t>
  </si>
  <si>
    <t>INGRESO EFECTIVO PAULA MARGELÍ CUBERO</t>
  </si>
  <si>
    <t>INGRESO EFECTIVO PATRICIA REQUENA MORENO</t>
  </si>
  <si>
    <t>INGRESO EFECTIVO ENZO MULERO MARTINEZ</t>
  </si>
  <si>
    <t>INGRESO EFECTIVO SHEILA ZANGARITA HERRERO</t>
  </si>
  <si>
    <t>INGRESO EFECTIVO JUDITH LANGARITA HERRERO</t>
  </si>
  <si>
    <t>INGRESO EFECTIVO JUAN DAVID LOPEZ GUERRERO</t>
  </si>
  <si>
    <t>INGRESO EFECTIVO ALEX BERNES CIVICO</t>
  </si>
  <si>
    <t>INGRESO EFECTIVO MARC ROIG RIERA</t>
  </si>
  <si>
    <t>INGRESO EFECTIVO LUCIA MORENO BATLLE</t>
  </si>
  <si>
    <t>INGRESO EFECTIVO MARIA MORENO BATLLE</t>
  </si>
  <si>
    <t>INGRESO EFECTIVO MARC LANAU NEVADO</t>
  </si>
  <si>
    <t>INGRESO EFECTIVO AITOR VALENTÍN FERNANDEZ</t>
  </si>
  <si>
    <t>INGRESO EFECTIVO NOA LEAL VEGA</t>
  </si>
  <si>
    <t>INGRESO EFECTIVO NEUS ROMO OTERO</t>
  </si>
  <si>
    <t>INGRESO EFECTIVO POL CALVI VALLS</t>
  </si>
  <si>
    <t>INGRESO EFECTIVO CLAUDIA CALVI VALLS</t>
  </si>
  <si>
    <t>INGRESO EFECTIVO ARNAU SUÑE CUESTA</t>
  </si>
  <si>
    <t>INGRESO EFECTIVO GUIU SUÑE CUESTA</t>
  </si>
  <si>
    <t>INGRESO EFECTIVO MARÇAL SUÑE CUESTA</t>
  </si>
  <si>
    <t>INGRESO EFECTIVO ADRIA LOPEZ TORRES</t>
  </si>
  <si>
    <t>INGRESO EFECTIVO GERARD LOPEZ TORRES</t>
  </si>
  <si>
    <t>INGRESO EFECTIVO ALEIX CALVO GARRO</t>
  </si>
  <si>
    <t>INGRESO EFECTIVO ROGER CALVO GARRO</t>
  </si>
  <si>
    <t>INGRESO EFECTIVO ARNAU CALVO GARRO</t>
  </si>
  <si>
    <t>INGRESO EFECTIVO AINOA GONZALEZ CECILIA</t>
  </si>
  <si>
    <t>INGRESO EFECTIVO LAIA GONZALEZ CECILIA</t>
  </si>
  <si>
    <t>INGRESO EFECTIVO NIL COLOMER MAJÓ</t>
  </si>
  <si>
    <t>INGRESO EFECTIVO NAO OJEDA NAVARRO</t>
  </si>
  <si>
    <t>INGRESO EFECTIVO PAULA GRAU GRAUPERA</t>
  </si>
  <si>
    <t>TRANSFERENCIA DE MARIA LUISA NEGRE AMERIGO</t>
  </si>
  <si>
    <t>TRANSFERENCIA DE MARIA ISABEL MOYANO CASTELLANO</t>
  </si>
  <si>
    <t>TRANSFERENCIA FRANCESC XAVIER SOLA CORCOVADO</t>
  </si>
  <si>
    <t>INGRESO EFECTIVO INGRID ROCA HERRERO</t>
  </si>
  <si>
    <t>TRANSFERENCIA DE ROSA CASTAÑE BIGORRA</t>
  </si>
  <si>
    <t>INGRESO EFECTIVO HUG BALTRONS</t>
  </si>
  <si>
    <t>INGRESO EFECTIVO DIDAC BALTRONS</t>
  </si>
  <si>
    <t>INGRESO EFECTIVO OSCAR BOZA LUQUE - LLIBRES (50%)</t>
  </si>
  <si>
    <t>INGRESO EFECTIVO MARIA BOZA LUQUE - LLIBRES (50%)</t>
  </si>
  <si>
    <t>INGRESO EFECTIVO IVET ESPIELL ROCA</t>
  </si>
  <si>
    <t>INGRESO EFECTIVO GERARD JIMENEZ LOPEZ - LLIBRES (100%)</t>
  </si>
  <si>
    <t>INGRESO EFECTIVO MARC ESPIELL ROCA</t>
  </si>
  <si>
    <t>INGRESO EFECTIVO AINA GALERA LARA</t>
  </si>
  <si>
    <t>INGRESO EFECTIVO GERARD JIMENEZ LOPEZ - QUOTA AMPA</t>
  </si>
  <si>
    <t>INGRESO EFECTIVO ARNAU VAZQUEZ CASAS</t>
  </si>
  <si>
    <t>INGRESO EFECTIVO SOFIA BENEDETTI - LLIBRES (100%)</t>
  </si>
  <si>
    <t>INGRESO EFECTIVO POR CUENTA DE ADRIA ROSQUELLAS GNZALEZ</t>
  </si>
  <si>
    <t>INGRESO EFECTIVO POR CUENTA DE GERARD ROSQUELLAS GONZALEZ</t>
  </si>
  <si>
    <t>INGRESO EFECTIVO SARA RICO TENA - LLIBRES (100%)</t>
  </si>
  <si>
    <t>INGRESO EFECTIVO ERIC GIMENEZ GOMES - LLIBRES (100%)</t>
  </si>
  <si>
    <t>INGRESO EFECTIVO POR CUENTA DE IZAN JIMENEZ BENITO 2ON</t>
  </si>
  <si>
    <t>INGRESO EFECTIVO ONA CAMPS PASTOR</t>
  </si>
  <si>
    <t>INGRESO EFECTIVO GINA CAMPS PASTOR</t>
  </si>
  <si>
    <t>INGRESO EFECTIVO ANNA MIRO AMARGANT - LLIBRES (50%)</t>
  </si>
  <si>
    <t>INGRESO EFECTIVO AINA TORNE GARI</t>
  </si>
  <si>
    <t>INGRESO EFECTIVO MARC MARTIN TORRENT - LLIBRES (100%)</t>
  </si>
  <si>
    <t>INGRESO EFECTIVO MARINA MARTIN TORRENT - LLIBRES (100%)</t>
  </si>
  <si>
    <t>INGRESO EFECTIVO JESUS GOMEZ DALI - LLIBRES (50%)</t>
  </si>
  <si>
    <t>INGRESO EFECTIVO CRISTIAN GOMEZ DALI</t>
  </si>
  <si>
    <t>INGRESO EFECTIVO ABEL RAMOS CAMPILLO - LLIBRES (50%)</t>
  </si>
  <si>
    <t>INGRESO EFECTIVO ELSA PEREA SORIA - LLIBRES (100%</t>
  </si>
  <si>
    <t>INGRESO EFECTIVO POR CUENTA DE RESERVA LIBROS ABEL RAMOS</t>
  </si>
  <si>
    <t>TRANSFERENCIA A RAMON ARTIGAS</t>
  </si>
  <si>
    <t>TRANSFERENCIA DE ANGORA COL•LECCIO, S.L.</t>
  </si>
  <si>
    <t>TRANSFERENCIA RAMON VERNIS ARTIGAS</t>
  </si>
  <si>
    <t>TRANSFERENCIA RUT GRAUPERA ROCA</t>
  </si>
  <si>
    <t>TRANSFERENCIA CODINA CASTELLA CARLES</t>
  </si>
  <si>
    <t>TRANSFERENCIA DE FRANCISCO JAVIER MUÑOZ CALVO</t>
  </si>
  <si>
    <t>INGRESO EFECTIVO JANNA HAMDI I DOMENECH</t>
  </si>
  <si>
    <t>INGRESO EFECTIVO BIANCA PEDRA LOPEZ</t>
  </si>
  <si>
    <t>INGRESO EFECTIVO MON ARTIGAS SERRA</t>
  </si>
  <si>
    <t>TRANSFERENCIA A L'OBRADOR</t>
  </si>
  <si>
    <t>ACOLLIDA MAT ANASTASIA</t>
  </si>
  <si>
    <t>MELI GEGANTÓ</t>
  </si>
  <si>
    <t>LUDOTECA ARNAU I ANIOL VERNIS</t>
  </si>
  <si>
    <t>ACOLLIDA MAT GEMMA I MARTIN CRISOPULLI</t>
  </si>
  <si>
    <t>MIG MES ACOLLIDA MAT</t>
  </si>
  <si>
    <t>ACOLLIDA LUDOTECA LUANA</t>
  </si>
  <si>
    <t>ESPELMES FINAL DE CURS</t>
  </si>
  <si>
    <t>PISCINA I FUTBOL FAMÍLIA SUÁREZ CABANILLAS</t>
  </si>
  <si>
    <t>QUOTA AMPA FAMÍLIA MASALA ARELLANO</t>
  </si>
  <si>
    <t>MATERIAL GEGANTÓ</t>
  </si>
  <si>
    <t>PANCARTA RETALLADES</t>
  </si>
  <si>
    <t>GRABACIÓ CONCERT</t>
  </si>
  <si>
    <t>SUBSTITUCIÓ M ÀNGELS</t>
  </si>
  <si>
    <t>SAMARRETES 10È ANIVERSARI</t>
  </si>
  <si>
    <t>PAGAT AINA SAMARRETES HIP HOP</t>
  </si>
  <si>
    <t>QUOTA RODA ESPORTS ERIC PAVON</t>
  </si>
  <si>
    <t>DEVOLUCIÓ JONAH RODRÍGUEZ JUDO</t>
  </si>
  <si>
    <t>DVD A CARLOS BADIA</t>
  </si>
  <si>
    <t>FOTO ORLA 6è</t>
  </si>
  <si>
    <t>BEGUDA GEGANTERS</t>
  </si>
  <si>
    <t>BEGUDES SÒNIA</t>
  </si>
  <si>
    <t>MARC ORLA 6È</t>
  </si>
  <si>
    <t>COLES TERESA</t>
  </si>
  <si>
    <t>BENEFICI TALLER DE COQUES</t>
  </si>
  <si>
    <t>INGRESO EFECTIVO IRINA LADO JORDANA</t>
  </si>
  <si>
    <t>INGRESO EFECTIVO JANA FORTES MATEU</t>
  </si>
  <si>
    <t>INGRESO EFECTIVO ILYAS EL HADDAOUI - LLIBRES (RESTO PENDENT)</t>
  </si>
  <si>
    <t>TRASPÀS X CANVI CAIXA BAR</t>
  </si>
  <si>
    <t>INGRÉS DESDE CAIXA BAR</t>
  </si>
  <si>
    <t>RETIRADA PAGAR FACTURA ESPÍGOL</t>
  </si>
  <si>
    <t>TELEFONOS SIMYO 5010613-00174398</t>
  </si>
  <si>
    <t>INGRESO EFECTIVO DAMIAN SANCHEZ CASTRO - P3</t>
  </si>
  <si>
    <t>INGRESO EFECTIVO DAMIAN SANCHEZ - CUOTA AMPA</t>
  </si>
  <si>
    <t>INGRESO EFECTIVO BIEL MARIMON GIMENEZ. LLIBRE DE P-3</t>
  </si>
  <si>
    <t>INGRESO EFECTIVO MAX ESPAÑOL LLOPIS - LLIBRES (100%)</t>
  </si>
  <si>
    <t>INGRESO EFECTIVO MAX ESPAÑOL LLOPIS - QUOTA AMPA</t>
  </si>
  <si>
    <t>INGRÉS CAIXA TERESA</t>
  </si>
  <si>
    <t>INGRÉS CAIXA ROSER</t>
  </si>
  <si>
    <t>TRANSFERENCIA JUDITH ANTON PORTILLO</t>
  </si>
  <si>
    <t>INGRESO EFECTIVO AITANA RIBALDA LAMBERT</t>
  </si>
  <si>
    <t>INGRESO EFECTIVO YASMINE MUÑOZ BOURAS</t>
  </si>
  <si>
    <t>INGRESO EFECTIVO AARON MUÑOZ BOURAS</t>
  </si>
  <si>
    <t>INGRESO EFECTIVO INGRES LLIBRES AINHOA CAMACHO FONTRODONA</t>
  </si>
  <si>
    <t>TRANSFERENCIA MARI LOZANO JAVIER</t>
  </si>
  <si>
    <t>TRANSFERENCIA GOMEZ AVILA SONIA</t>
  </si>
  <si>
    <t>ADEUDO RECIBO VOLUNTARIS PER ARENYS DE</t>
  </si>
  <si>
    <t>Setembre 2013</t>
  </si>
  <si>
    <t>TRANSFERENCIA A DISTRIBUCIONS R.RIERA VERNIS SL</t>
  </si>
  <si>
    <t>INGRESO EFECTIVO YERO BALDE</t>
  </si>
  <si>
    <t>RETIRADA FACTURA ESPÍGOL</t>
  </si>
  <si>
    <t>12/13-020</t>
  </si>
  <si>
    <t>12/13-097</t>
  </si>
  <si>
    <t>12/13-098</t>
  </si>
  <si>
    <t>12/13-099</t>
  </si>
  <si>
    <t>12/13-100</t>
  </si>
  <si>
    <t>12/13-101</t>
  </si>
  <si>
    <t>12/13-102</t>
  </si>
  <si>
    <t>12/13-103</t>
  </si>
  <si>
    <t>12/13-104</t>
  </si>
  <si>
    <t>12/13-105</t>
  </si>
  <si>
    <t>12/13-106</t>
  </si>
  <si>
    <t>12/13-107</t>
  </si>
  <si>
    <t>12/13-108</t>
  </si>
  <si>
    <t>12/13-109</t>
  </si>
  <si>
    <t>12/13-110</t>
  </si>
  <si>
    <t>12/13-111</t>
  </si>
  <si>
    <t>12/13-112</t>
  </si>
  <si>
    <t>12/13-113</t>
  </si>
  <si>
    <t>12/13-114</t>
  </si>
  <si>
    <t>12/13-115</t>
  </si>
  <si>
    <t>12/13-116</t>
  </si>
  <si>
    <t>12/13-117</t>
  </si>
  <si>
    <t>12/13-118</t>
  </si>
  <si>
    <t>12/13-119</t>
  </si>
  <si>
    <t>12/13-120</t>
  </si>
  <si>
    <t>12/13-121</t>
  </si>
  <si>
    <t>12/13-122</t>
  </si>
  <si>
    <t>12/13-123</t>
  </si>
  <si>
    <t>12/13-124</t>
  </si>
  <si>
    <t>12/13-125</t>
  </si>
  <si>
    <t>12/13-126</t>
  </si>
  <si>
    <t>12/13-128</t>
  </si>
  <si>
    <t>12/13-127</t>
  </si>
  <si>
    <t>12/13-130</t>
  </si>
  <si>
    <t>12/13-129</t>
  </si>
  <si>
    <t>12/13-131</t>
  </si>
  <si>
    <t>12/13-132</t>
  </si>
  <si>
    <t>12/13-133</t>
  </si>
  <si>
    <t>12/13-134</t>
  </si>
  <si>
    <t>12/13-135</t>
  </si>
  <si>
    <t>12/13-136</t>
  </si>
  <si>
    <t>INGRESO EFECTIVO MARC MARTI BAYERRI</t>
  </si>
  <si>
    <t>INGRESO EFECTIVO CLAUDIA MARTI BAYERRI</t>
  </si>
  <si>
    <t>PAGAMENT IMPAGAT FAMÍLIA SUÁREZ CABANILLAS</t>
  </si>
  <si>
    <t>PAGAMENT IMPAGAT OLIVIA CAÑADAS</t>
  </si>
  <si>
    <t>PAGAMENT IMPAGAT FAMÍLIA RIVAS SUÑÉ</t>
  </si>
  <si>
    <t>PAGAMENT IMPAGAT FAMÍLIA ROSQUELLAS GONZALEZ</t>
  </si>
  <si>
    <t>PAGAMENT IMPAGAT ILIAS EL HADDAOUI - ESPORTS</t>
  </si>
  <si>
    <t>12/13-137</t>
  </si>
  <si>
    <t>TOTAL GENERAL</t>
  </si>
  <si>
    <t>PÈRDUES</t>
  </si>
  <si>
    <t>IMPAGAT DEVOLUCIÓ REBUT</t>
  </si>
  <si>
    <t>DEVOLUCIÓ A MARIA BALLESTER PER ERROR TRANSF. 09/07/13</t>
  </si>
  <si>
    <t>BEGUDES MIREIA</t>
  </si>
  <si>
    <t>BEGUDES MARIA</t>
  </si>
  <si>
    <t>orla 6è</t>
  </si>
  <si>
    <t>pancarta retallades</t>
  </si>
  <si>
    <t>disfresses Nadal</t>
  </si>
  <si>
    <t>coca sopar final de curs</t>
  </si>
  <si>
    <t>AVANÇAMENT A AINA SAMARRETES HIP HOP</t>
  </si>
  <si>
    <t>DEVOL. AINA SAMARRETES HIP HOP</t>
  </si>
  <si>
    <t>DEVOLUCIÓ LLIBRES FAMÍLIA GARCIA CERVERA</t>
  </si>
  <si>
    <t>DEVOLUCIÓ LLIBRES FAMÍLIA CAMACHO FONTRODONA</t>
  </si>
  <si>
    <t>DEVOLUCIÓ LLIBRES FAMÍLIA MATAS CIERCO</t>
  </si>
  <si>
    <t>DEVOLUCIÓ LLIBRES FAMÍLIA MAYANS BALLESTER</t>
  </si>
  <si>
    <t>BEGUDES PISCINA MUNICIPAL</t>
  </si>
  <si>
    <t>DEVOL. DE RAMON ARTIGAS PER ERROR TRANSF. DUPLICADA</t>
  </si>
  <si>
    <t>trasllat porter automàtic</t>
  </si>
  <si>
    <t>ALLIANZ COMPAÑIA DE SEGUROS Y REASEGUROS</t>
  </si>
  <si>
    <t>2 GOTS</t>
  </si>
  <si>
    <t>3 BOC'N'ROLLS</t>
  </si>
  <si>
    <t>2 BOC'N'ROLLS</t>
  </si>
  <si>
    <t>SAMARRETES 10È ANIVERSARI (PER PENJAR CARTELLERES)</t>
  </si>
  <si>
    <t>TRASPÀS DESDE CAIXA TERESA</t>
  </si>
  <si>
    <t>XOCOLATA</t>
  </si>
  <si>
    <t>x</t>
  </si>
  <si>
    <t>TRANSFERENCIA A ESCOLA SOBIRANS RENTING JUN JUL AGO</t>
  </si>
  <si>
    <t>PRESSUPOST ASSIGNAT ESCOLA</t>
  </si>
  <si>
    <t>PAGAMENT PARCIAL IMPAGAT JAUME FURRIOLS</t>
  </si>
  <si>
    <t>RESTA PAGAMENT IMPAGAT JAUME FURRIOLS</t>
  </si>
  <si>
    <t>SALDO A 31/08/12</t>
  </si>
  <si>
    <t>DVD CONCERT PRIMAVERA</t>
  </si>
  <si>
    <t>REMESA REBUTS AMPA SOBIRANS DES 2012</t>
  </si>
  <si>
    <t>REMESA REBUTS AMPA SOBIRANS GEN 2013</t>
  </si>
  <si>
    <t>REMESA REBUTS AMPA SOBIRANS FEB 2013</t>
  </si>
  <si>
    <t>REMESA REBUTS AMPA SOBIRANS MAR 2013</t>
  </si>
  <si>
    <t>REMESA REBUTS AMPA SOBIRANS ABR 2013</t>
  </si>
  <si>
    <t>REMESA REBUTS AMPA SOBIRANS MAI 2013</t>
  </si>
  <si>
    <t>REMESA REBUTS AMPA SOBIRANS JUN 2013</t>
  </si>
  <si>
    <t>REMESA REBUTS AMPA SOBIRANS SET 2012</t>
  </si>
  <si>
    <t>FERRETERIA ROIG (PAGAT MELI)</t>
  </si>
  <si>
    <t>FARMÀCIA PÉREZ CARDELÚS (PAGAT MELI)</t>
  </si>
  <si>
    <t>12/13-138</t>
  </si>
  <si>
    <t>12/13-139</t>
  </si>
  <si>
    <t>12/13-140</t>
  </si>
  <si>
    <t>BAZAR ORIENTE (PAGAT MELI)</t>
  </si>
  <si>
    <t>CAN POPA II (PAGAT MELI)</t>
  </si>
  <si>
    <t>COMISSIÓ REBUTS</t>
  </si>
  <si>
    <t>COMISSIÓ TRANSFERÈNCIA</t>
  </si>
  <si>
    <t xml:space="preserve">COMISSIÓ REBUTS. CONDONACIÓ COMISSIONS 2012-11-07 </t>
  </si>
  <si>
    <t>COMIS. IMPAGATS</t>
  </si>
  <si>
    <t>COMIS. CORREU IMPAGATS</t>
  </si>
  <si>
    <t>IMPOSTOS SOBRE COMISSIÓ REBUTS</t>
  </si>
  <si>
    <t>COMIS. IMPOSTOS IMPAGATS</t>
  </si>
  <si>
    <t>COMISSIÓ IMPAGAT</t>
  </si>
  <si>
    <t>COMISSIÓ IMPAGAT GÓMEZ RUEDA</t>
  </si>
  <si>
    <t>COMISSIÓ IMPAGAT FERNÁNDEZ ROSALES</t>
  </si>
  <si>
    <t>COMISSIÓ IMPOST IMPAGAT</t>
  </si>
  <si>
    <t>COMISSIÓ CORREU IMPAGAT</t>
  </si>
  <si>
    <t>TRANSFERENCIA AJUNTAMENT D'ARENYS DE MUNT 2012</t>
  </si>
  <si>
    <t>13/14-026</t>
  </si>
  <si>
    <t>DEVOLUCIÓ SUBVENCIÓ CANTILLO GÓMEZ</t>
  </si>
  <si>
    <t>13/14-025</t>
  </si>
  <si>
    <t>DEVOLUCIÓ SUBVENCIÓ MARTINEZ VEGA</t>
  </si>
  <si>
    <t>13/14-024</t>
  </si>
  <si>
    <t>DEVOLUCIÓ SUBVENCIÓ ILIAS HADAUI</t>
  </si>
  <si>
    <t>13/14-028</t>
  </si>
  <si>
    <t>DEVOLUCIÓ SUBVENCIÓ JULI BALANZÀ</t>
  </si>
  <si>
    <t>13/14-029</t>
  </si>
  <si>
    <t>DEVOLUCIÓ SUBVENCIÓ FARRERONS</t>
  </si>
  <si>
    <t>13/14-031</t>
  </si>
  <si>
    <t>DEVOLUCIÓ SUBVENCIÓ LÓPEZ GUERRERO</t>
  </si>
  <si>
    <t>13/14-042</t>
  </si>
  <si>
    <t>DEVOLUCIÓ SUBVENCIÓ FURRIOLS MORENO</t>
  </si>
  <si>
    <t>13/14-043</t>
  </si>
  <si>
    <t>DEVOLUCIÓ SUBVENCIÓ ARNAU VAZQUEZ</t>
  </si>
  <si>
    <t>REMESA REBUTS AMPA SOBIRANS (DTE. DEVOL. SUBV. AJUNTAMENT)</t>
  </si>
  <si>
    <t>DESCOMPTE SUBVENCIÓ AJUNTAMENT</t>
  </si>
  <si>
    <t>SUBVENC. AJUNTAMENT RETORNADA</t>
  </si>
  <si>
    <t>SUBVENC. ACOLL MAT GENERALITAT</t>
  </si>
  <si>
    <t>SUBVENC. EXTRAESC. GENERALITAT</t>
  </si>
  <si>
    <t>melindros carnestoltes</t>
  </si>
  <si>
    <t>gots 10 anys</t>
  </si>
  <si>
    <t>decoració final de curs</t>
  </si>
  <si>
    <t>CANVIAR Nº FRA. DE 13/14 PER 12/13</t>
  </si>
  <si>
    <t>TRANSFERENCIA CEIP SOBIRANS ASSEGURANÇA ROBATORI</t>
  </si>
  <si>
    <t>RECUPERAT ASSEGURANÇA ROBATORI</t>
  </si>
</sst>
</file>

<file path=xl/styles.xml><?xml version="1.0" encoding="utf-8"?>
<styleSheet xmlns="http://schemas.openxmlformats.org/spreadsheetml/2006/main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\-mm\-yy;@"/>
    <numFmt numFmtId="165" formatCode="#,##0.00\ &quot;€&quot;"/>
    <numFmt numFmtId="166" formatCode="#,##0.00\ _€"/>
    <numFmt numFmtId="167" formatCode="#,##0.00_ ;[Red]\-#,##0.00\ "/>
    <numFmt numFmtId="168" formatCode="0.00_ ;[Red]\-0.00\ "/>
  </numFmts>
  <fonts count="37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6" tint="-0.499984740745262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164" fontId="1" fillId="0" borderId="0" xfId="0" applyNumberFormat="1" applyFont="1" applyAlignment="1">
      <alignment horizontal="center" vertical="center"/>
    </xf>
    <xf numFmtId="4" fontId="2" fillId="0" borderId="7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5" fillId="0" borderId="7" xfId="0" applyNumberFormat="1" applyFont="1" applyBorder="1" applyAlignment="1">
      <alignment horizontal="right" vertical="center"/>
    </xf>
    <xf numFmtId="17" fontId="0" fillId="0" borderId="7" xfId="0" applyNumberForma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165" fontId="8" fillId="6" borderId="0" xfId="0" applyNumberFormat="1" applyFont="1" applyFill="1"/>
    <xf numFmtId="165" fontId="8" fillId="7" borderId="0" xfId="0" applyNumberFormat="1" applyFont="1" applyFill="1"/>
    <xf numFmtId="166" fontId="3" fillId="0" borderId="7" xfId="0" applyNumberFormat="1" applyFont="1" applyBorder="1" applyAlignment="1">
      <alignment horizontal="right" vertical="center"/>
    </xf>
    <xf numFmtId="166" fontId="3" fillId="0" borderId="7" xfId="0" applyNumberFormat="1" applyFont="1" applyBorder="1" applyAlignment="1">
      <alignment vertical="center"/>
    </xf>
    <xf numFmtId="40" fontId="12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6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9" fillId="8" borderId="5" xfId="0" applyFont="1" applyFill="1" applyBorder="1" applyAlignment="1">
      <alignment horizontal="left"/>
    </xf>
    <xf numFmtId="0" fontId="10" fillId="9" borderId="9" xfId="0" applyFont="1" applyFill="1" applyBorder="1" applyAlignment="1">
      <alignment horizontal="left"/>
    </xf>
    <xf numFmtId="0" fontId="13" fillId="8" borderId="0" xfId="0" applyFont="1" applyFill="1" applyAlignment="1">
      <alignment horizontal="left" vertical="center" wrapText="1"/>
    </xf>
    <xf numFmtId="0" fontId="13" fillId="9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left" vertical="center" wrapText="1"/>
    </xf>
    <xf numFmtId="44" fontId="15" fillId="8" borderId="0" xfId="1" applyFont="1" applyFill="1" applyBorder="1"/>
    <xf numFmtId="0" fontId="15" fillId="8" borderId="0" xfId="0" applyFont="1" applyFill="1" applyBorder="1" applyAlignment="1">
      <alignment horizontal="left"/>
    </xf>
    <xf numFmtId="0" fontId="15" fillId="8" borderId="0" xfId="0" applyFont="1" applyFill="1" applyBorder="1"/>
    <xf numFmtId="0" fontId="14" fillId="8" borderId="0" xfId="0" applyFont="1" applyFill="1" applyBorder="1" applyAlignment="1">
      <alignment horizontal="left"/>
    </xf>
    <xf numFmtId="44" fontId="15" fillId="9" borderId="0" xfId="1" applyFont="1" applyFill="1" applyBorder="1"/>
    <xf numFmtId="44" fontId="11" fillId="9" borderId="10" xfId="0" applyNumberFormat="1" applyFont="1" applyFill="1" applyBorder="1"/>
    <xf numFmtId="44" fontId="11" fillId="8" borderId="9" xfId="1" applyFont="1" applyFill="1" applyBorder="1"/>
    <xf numFmtId="0" fontId="13" fillId="9" borderId="7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vertical="center"/>
    </xf>
    <xf numFmtId="0" fontId="18" fillId="2" borderId="2" xfId="0" quotePrefix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0" fillId="0" borderId="0" xfId="0" applyFont="1"/>
    <xf numFmtId="164" fontId="0" fillId="0" borderId="0" xfId="0" applyNumberFormat="1" applyFont="1" applyAlignment="1">
      <alignment vertical="center"/>
    </xf>
    <xf numFmtId="4" fontId="20" fillId="2" borderId="6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left"/>
    </xf>
    <xf numFmtId="44" fontId="11" fillId="8" borderId="0" xfId="1" applyFont="1" applyFill="1" applyBorder="1"/>
    <xf numFmtId="0" fontId="23" fillId="0" borderId="0" xfId="0" applyFont="1"/>
    <xf numFmtId="4" fontId="23" fillId="0" borderId="0" xfId="0" applyNumberFormat="1" applyFont="1"/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167" fontId="20" fillId="3" borderId="4" xfId="0" applyNumberFormat="1" applyFont="1" applyFill="1" applyBorder="1" applyAlignment="1">
      <alignment horizontal="right" vertical="center" wrapText="1"/>
    </xf>
    <xf numFmtId="0" fontId="13" fillId="11" borderId="0" xfId="0" applyFont="1" applyFill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0" borderId="0" xfId="0" applyNumberFormat="1" applyFont="1"/>
    <xf numFmtId="0" fontId="25" fillId="2" borderId="1" xfId="0" applyFont="1" applyFill="1" applyBorder="1" applyAlignment="1">
      <alignment vertical="center"/>
    </xf>
    <xf numFmtId="164" fontId="26" fillId="2" borderId="2" xfId="0" applyNumberFormat="1" applyFont="1" applyFill="1" applyBorder="1" applyAlignment="1">
      <alignment vertical="center"/>
    </xf>
    <xf numFmtId="4" fontId="25" fillId="2" borderId="2" xfId="0" applyNumberFormat="1" applyFont="1" applyFill="1" applyBorder="1" applyAlignment="1">
      <alignment horizontal="right" vertical="center"/>
    </xf>
    <xf numFmtId="4" fontId="25" fillId="2" borderId="3" xfId="0" applyNumberFormat="1" applyFont="1" applyFill="1" applyBorder="1" applyAlignment="1">
      <alignment horizontal="right" vertical="center"/>
    </xf>
    <xf numFmtId="167" fontId="20" fillId="2" borderId="2" xfId="0" applyNumberFormat="1" applyFont="1" applyFill="1" applyBorder="1" applyAlignment="1">
      <alignment horizontal="right" vertical="center"/>
    </xf>
    <xf numFmtId="167" fontId="21" fillId="2" borderId="2" xfId="0" applyNumberFormat="1" applyFont="1" applyFill="1" applyBorder="1" applyAlignment="1">
      <alignment vertical="center"/>
    </xf>
    <xf numFmtId="167" fontId="27" fillId="0" borderId="9" xfId="0" applyNumberFormat="1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67" fontId="27" fillId="0" borderId="0" xfId="0" applyNumberFormat="1" applyFont="1" applyBorder="1" applyAlignment="1">
      <alignment vertical="center"/>
    </xf>
    <xf numFmtId="44" fontId="0" fillId="0" borderId="0" xfId="0" applyNumberFormat="1"/>
    <xf numFmtId="164" fontId="17" fillId="3" borderId="9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center" wrapText="1"/>
    </xf>
    <xf numFmtId="167" fontId="20" fillId="3" borderId="9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16" fillId="3" borderId="9" xfId="0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167" fontId="20" fillId="3" borderId="0" xfId="0" applyNumberFormat="1" applyFont="1" applyFill="1" applyBorder="1" applyAlignment="1">
      <alignment horizontal="right" vertical="center" wrapText="1"/>
    </xf>
    <xf numFmtId="0" fontId="28" fillId="2" borderId="2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67" fontId="29" fillId="2" borderId="2" xfId="0" applyNumberFormat="1" applyFont="1" applyFill="1" applyBorder="1" applyAlignment="1">
      <alignment horizontal="right" vertical="center"/>
    </xf>
    <xf numFmtId="167" fontId="20" fillId="12" borderId="9" xfId="0" applyNumberFormat="1" applyFont="1" applyFill="1" applyBorder="1" applyAlignment="1">
      <alignment horizontal="right" vertical="center" wrapText="1"/>
    </xf>
    <xf numFmtId="0" fontId="13" fillId="11" borderId="9" xfId="0" applyFont="1" applyFill="1" applyBorder="1" applyAlignment="1">
      <alignment horizontal="center" vertical="center" wrapText="1"/>
    </xf>
    <xf numFmtId="167" fontId="20" fillId="2" borderId="6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33" fillId="3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/>
    <xf numFmtId="0" fontId="16" fillId="3" borderId="9" xfId="0" applyFont="1" applyFill="1" applyBorder="1" applyAlignment="1">
      <alignment horizontal="center" vertical="center" wrapText="1"/>
    </xf>
    <xf numFmtId="167" fontId="27" fillId="0" borderId="8" xfId="0" applyNumberFormat="1" applyFont="1" applyBorder="1" applyAlignment="1">
      <alignment vertical="center"/>
    </xf>
    <xf numFmtId="0" fontId="16" fillId="12" borderId="9" xfId="0" quotePrefix="1" applyFont="1" applyFill="1" applyBorder="1" applyAlignment="1">
      <alignment horizontal="center" vertical="center" wrapText="1"/>
    </xf>
    <xf numFmtId="167" fontId="21" fillId="2" borderId="2" xfId="0" applyNumberFormat="1" applyFont="1" applyFill="1" applyBorder="1" applyAlignment="1">
      <alignment horizontal="right" vertical="center"/>
    </xf>
    <xf numFmtId="167" fontId="20" fillId="5" borderId="9" xfId="0" applyNumberFormat="1" applyFont="1" applyFill="1" applyBorder="1" applyAlignment="1">
      <alignment horizontal="right" vertical="center" wrapText="1"/>
    </xf>
    <xf numFmtId="40" fontId="13" fillId="9" borderId="0" xfId="0" applyNumberFormat="1" applyFont="1" applyFill="1" applyBorder="1" applyAlignment="1">
      <alignment horizontal="left" vertical="center" wrapText="1"/>
    </xf>
    <xf numFmtId="168" fontId="32" fillId="0" borderId="0" xfId="0" applyNumberFormat="1" applyFont="1"/>
    <xf numFmtId="165" fontId="11" fillId="0" borderId="0" xfId="1" applyNumberFormat="1" applyFont="1"/>
    <xf numFmtId="0" fontId="34" fillId="0" borderId="0" xfId="0" applyFont="1"/>
    <xf numFmtId="44" fontId="35" fillId="0" borderId="0" xfId="1" applyFont="1" applyAlignment="1"/>
    <xf numFmtId="0" fontId="35" fillId="0" borderId="0" xfId="0" applyFont="1" applyAlignment="1"/>
    <xf numFmtId="44" fontId="6" fillId="9" borderId="0" xfId="1" applyFont="1" applyFill="1" applyBorder="1"/>
    <xf numFmtId="167" fontId="20" fillId="12" borderId="0" xfId="0" applyNumberFormat="1" applyFont="1" applyFill="1" applyBorder="1" applyAlignment="1">
      <alignment horizontal="right" vertical="center" wrapText="1"/>
    </xf>
    <xf numFmtId="167" fontId="29" fillId="2" borderId="3" xfId="0" applyNumberFormat="1" applyFont="1" applyFill="1" applyBorder="1" applyAlignment="1">
      <alignment horizontal="right" vertical="center"/>
    </xf>
    <xf numFmtId="0" fontId="34" fillId="5" borderId="0" xfId="0" applyFont="1" applyFill="1"/>
    <xf numFmtId="0" fontId="0" fillId="5" borderId="0" xfId="0" applyFill="1"/>
    <xf numFmtId="8" fontId="0" fillId="5" borderId="0" xfId="0" applyNumberFormat="1" applyFill="1"/>
    <xf numFmtId="8" fontId="11" fillId="5" borderId="0" xfId="0" applyNumberFormat="1" applyFont="1" applyFill="1"/>
    <xf numFmtId="167" fontId="20" fillId="12" borderId="8" xfId="0" applyNumberFormat="1" applyFont="1" applyFill="1" applyBorder="1" applyAlignment="1">
      <alignment horizontal="right" vertical="center" wrapText="1"/>
    </xf>
    <xf numFmtId="167" fontId="20" fillId="12" borderId="12" xfId="0" applyNumberFormat="1" applyFont="1" applyFill="1" applyBorder="1" applyAlignment="1">
      <alignment horizontal="right" vertical="center" wrapText="1"/>
    </xf>
    <xf numFmtId="0" fontId="36" fillId="3" borderId="9" xfId="0" applyFont="1" applyFill="1" applyBorder="1" applyAlignment="1">
      <alignment horizontal="left" vertical="center" wrapText="1"/>
    </xf>
    <xf numFmtId="167" fontId="19" fillId="12" borderId="9" xfId="0" applyNumberFormat="1" applyFont="1" applyFill="1" applyBorder="1" applyAlignment="1">
      <alignment horizontal="right" vertical="center" wrapText="1"/>
    </xf>
    <xf numFmtId="167" fontId="19" fillId="12" borderId="8" xfId="0" applyNumberFormat="1" applyFont="1" applyFill="1" applyBorder="1" applyAlignment="1">
      <alignment horizontal="right" vertical="center" wrapText="1"/>
    </xf>
    <xf numFmtId="0" fontId="22" fillId="12" borderId="5" xfId="0" applyFont="1" applyFill="1" applyBorder="1" applyAlignment="1">
      <alignment horizontal="center" vertical="center" wrapText="1"/>
    </xf>
    <xf numFmtId="164" fontId="17" fillId="12" borderId="9" xfId="0" applyNumberFormat="1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left" vertical="center" wrapText="1"/>
    </xf>
    <xf numFmtId="0" fontId="16" fillId="12" borderId="9" xfId="0" applyFont="1" applyFill="1" applyBorder="1" applyAlignment="1">
      <alignment horizontal="center" vertical="center" wrapText="1"/>
    </xf>
    <xf numFmtId="165" fontId="15" fillId="9" borderId="0" xfId="1" applyNumberFormat="1" applyFont="1" applyFill="1" applyBorder="1"/>
    <xf numFmtId="165" fontId="15" fillId="8" borderId="0" xfId="1" applyNumberFormat="1" applyFont="1" applyFill="1" applyBorder="1"/>
    <xf numFmtId="167" fontId="0" fillId="0" borderId="0" xfId="0" applyNumberFormat="1" applyFont="1" applyAlignment="1">
      <alignment vertical="center"/>
    </xf>
    <xf numFmtId="165" fontId="15" fillId="9" borderId="0" xfId="1" applyNumberFormat="1" applyFont="1" applyFill="1" applyBorder="1" applyAlignment="1">
      <alignment horizontal="right"/>
    </xf>
    <xf numFmtId="44" fontId="15" fillId="5" borderId="0" xfId="1" applyFont="1" applyFill="1" applyBorder="1"/>
    <xf numFmtId="2" fontId="23" fillId="0" borderId="0" xfId="0" applyNumberFormat="1" applyFont="1"/>
    <xf numFmtId="0" fontId="22" fillId="13" borderId="5" xfId="0" applyFont="1" applyFill="1" applyBorder="1" applyAlignment="1">
      <alignment horizontal="center" vertical="center" wrapText="1"/>
    </xf>
    <xf numFmtId="164" fontId="17" fillId="13" borderId="9" xfId="0" applyNumberFormat="1" applyFont="1" applyFill="1" applyBorder="1" applyAlignment="1">
      <alignment horizontal="center" vertical="center" wrapText="1"/>
    </xf>
    <xf numFmtId="0" fontId="36" fillId="13" borderId="9" xfId="0" applyFont="1" applyFill="1" applyBorder="1" applyAlignment="1">
      <alignment horizontal="left" vertical="center" wrapText="1"/>
    </xf>
    <xf numFmtId="0" fontId="16" fillId="13" borderId="9" xfId="0" applyFont="1" applyFill="1" applyBorder="1" applyAlignment="1">
      <alignment horizontal="center" vertical="center" wrapText="1"/>
    </xf>
    <xf numFmtId="167" fontId="19" fillId="13" borderId="9" xfId="0" applyNumberFormat="1" applyFont="1" applyFill="1" applyBorder="1" applyAlignment="1">
      <alignment horizontal="right" vertical="center" wrapText="1"/>
    </xf>
    <xf numFmtId="0" fontId="33" fillId="13" borderId="5" xfId="0" applyFont="1" applyFill="1" applyBorder="1" applyAlignment="1">
      <alignment horizontal="center" vertical="center" wrapText="1"/>
    </xf>
    <xf numFmtId="44" fontId="11" fillId="9" borderId="0" xfId="0" applyNumberFormat="1" applyFont="1" applyFill="1" applyBorder="1"/>
    <xf numFmtId="0" fontId="16" fillId="5" borderId="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8" fillId="10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Evolució</a:t>
            </a:r>
            <a:r>
              <a:rPr lang="en-US" baseline="0"/>
              <a:t> saldo </a:t>
            </a:r>
            <a:r>
              <a:rPr lang="en-US"/>
              <a:t>total 2012-2013 (€)</a:t>
            </a:r>
          </a:p>
        </c:rich>
      </c:tx>
    </c:title>
    <c:plotArea>
      <c:layout>
        <c:manualLayout>
          <c:layoutTarget val="inner"/>
          <c:xMode val="edge"/>
          <c:yMode val="edge"/>
          <c:x val="6.0146248210020709E-2"/>
          <c:y val="0.12750772428830237"/>
          <c:w val="0.92133602437826656"/>
          <c:h val="0.80263879679341565"/>
        </c:manualLayout>
      </c:layout>
      <c:scatterChart>
        <c:scatterStyle val="lineMarker"/>
        <c:ser>
          <c:idx val="0"/>
          <c:order val="0"/>
          <c:tx>
            <c:strRef>
              <c:f>Saldo!$A$5</c:f>
              <c:strCache>
                <c:ptCount val="1"/>
                <c:pt idx="0">
                  <c:v>total €</c:v>
                </c:pt>
              </c:strCache>
            </c:strRef>
          </c:tx>
          <c:xVal>
            <c:numRef>
              <c:f>Saldo!$C$1:$O$1</c:f>
              <c:numCache>
                <c:formatCode>dd\-mm\-yy;@</c:formatCode>
                <c:ptCount val="13"/>
                <c:pt idx="0">
                  <c:v>41152</c:v>
                </c:pt>
                <c:pt idx="1">
                  <c:v>41182</c:v>
                </c:pt>
                <c:pt idx="2">
                  <c:v>41213</c:v>
                </c:pt>
                <c:pt idx="3">
                  <c:v>41243</c:v>
                </c:pt>
                <c:pt idx="4">
                  <c:v>41274</c:v>
                </c:pt>
                <c:pt idx="5">
                  <c:v>41305</c:v>
                </c:pt>
                <c:pt idx="6">
                  <c:v>41333</c:v>
                </c:pt>
                <c:pt idx="7">
                  <c:v>41364</c:v>
                </c:pt>
                <c:pt idx="8">
                  <c:v>41394</c:v>
                </c:pt>
                <c:pt idx="9">
                  <c:v>41425</c:v>
                </c:pt>
                <c:pt idx="10">
                  <c:v>41455</c:v>
                </c:pt>
                <c:pt idx="11">
                  <c:v>41486</c:v>
                </c:pt>
                <c:pt idx="12">
                  <c:v>41517</c:v>
                </c:pt>
              </c:numCache>
            </c:numRef>
          </c:xVal>
          <c:yVal>
            <c:numRef>
              <c:f>Saldo!$C$5:$O$5</c:f>
              <c:numCache>
                <c:formatCode>#,##0.00</c:formatCode>
                <c:ptCount val="13"/>
                <c:pt idx="0">
                  <c:v>16797.859999999979</c:v>
                </c:pt>
                <c:pt idx="1">
                  <c:v>16495.869999999981</c:v>
                </c:pt>
                <c:pt idx="2">
                  <c:v>17221.87999999999</c:v>
                </c:pt>
                <c:pt idx="3">
                  <c:v>15477.159999999991</c:v>
                </c:pt>
                <c:pt idx="4">
                  <c:v>15676.599999999988</c:v>
                </c:pt>
                <c:pt idx="5">
                  <c:v>16989.479999999985</c:v>
                </c:pt>
                <c:pt idx="6">
                  <c:v>17358.889999999992</c:v>
                </c:pt>
                <c:pt idx="7">
                  <c:v>14859.789999999995</c:v>
                </c:pt>
                <c:pt idx="8">
                  <c:v>13486.750000000004</c:v>
                </c:pt>
                <c:pt idx="9">
                  <c:v>14023.720000000003</c:v>
                </c:pt>
                <c:pt idx="10">
                  <c:v>17644.350000000017</c:v>
                </c:pt>
                <c:pt idx="11">
                  <c:v>19148.329999999994</c:v>
                </c:pt>
                <c:pt idx="12">
                  <c:v>20328.799999999996</c:v>
                </c:pt>
              </c:numCache>
            </c:numRef>
          </c:yVal>
        </c:ser>
        <c:axId val="78596736"/>
        <c:axId val="78979456"/>
      </c:scatterChart>
      <c:valAx>
        <c:axId val="78596736"/>
        <c:scaling>
          <c:orientation val="minMax"/>
          <c:max val="41550"/>
          <c:min val="41130"/>
        </c:scaling>
        <c:axPos val="b"/>
        <c:majorGridlines/>
        <c:numFmt formatCode="dd\-mm\-yy;@" sourceLinked="1"/>
        <c:minorTickMark val="in"/>
        <c:tickLblPos val="nextTo"/>
        <c:crossAx val="78979456"/>
        <c:crosses val="autoZero"/>
        <c:crossBetween val="midCat"/>
      </c:valAx>
      <c:valAx>
        <c:axId val="78979456"/>
        <c:scaling>
          <c:orientation val="minMax"/>
        </c:scaling>
        <c:axPos val="l"/>
        <c:majorGridlines/>
        <c:numFmt formatCode="#,##0.00" sourceLinked="1"/>
        <c:tickLblPos val="nextTo"/>
        <c:crossAx val="78596736"/>
        <c:crosses val="autoZero"/>
        <c:crossBetween val="midCat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6349</xdr:rowOff>
    </xdr:from>
    <xdr:to>
      <xdr:col>16</xdr:col>
      <xdr:colOff>47625</xdr:colOff>
      <xdr:row>28</xdr:row>
      <xdr:rowOff>34925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1:CH759"/>
  <sheetViews>
    <sheetView workbookViewId="0">
      <pane xSplit="5" ySplit="1" topLeftCell="CB617" activePane="bottomRight" state="frozen"/>
      <selection pane="topRight" activeCell="F1" sqref="F1"/>
      <selection pane="bottomLeft" activeCell="A2" sqref="A2"/>
      <selection pane="bottomRight" activeCell="D754" sqref="D754"/>
    </sheetView>
  </sheetViews>
  <sheetFormatPr defaultColWidth="11.42578125" defaultRowHeight="15"/>
  <cols>
    <col min="1" max="1" width="6.7109375" style="11" customWidth="1"/>
    <col min="2" max="2" width="7.7109375" style="46" customWidth="1"/>
    <col min="3" max="3" width="55.7109375" style="38" customWidth="1"/>
    <col min="4" max="4" width="12.28515625" style="78" customWidth="1"/>
    <col min="5" max="5" width="14" style="38" bestFit="1" customWidth="1"/>
    <col min="6" max="6" width="8.7109375" style="38" customWidth="1"/>
    <col min="7" max="7" width="10.5703125" style="38" customWidth="1"/>
    <col min="8" max="11" width="8.7109375" style="38" customWidth="1"/>
    <col min="12" max="13" width="9.42578125" style="38" customWidth="1"/>
    <col min="14" max="14" width="9" style="38" customWidth="1"/>
    <col min="15" max="16" width="9.28515625" style="38" customWidth="1"/>
    <col min="17" max="17" width="9.7109375" style="38" customWidth="1"/>
    <col min="18" max="19" width="8.7109375" style="38" customWidth="1"/>
    <col min="20" max="20" width="10.7109375" style="38" customWidth="1"/>
    <col min="21" max="21" width="9.7109375" style="38" customWidth="1"/>
    <col min="22" max="22" width="7.140625" style="38" customWidth="1"/>
    <col min="23" max="23" width="9.7109375" style="38" customWidth="1"/>
    <col min="24" max="25" width="8.7109375" style="38" customWidth="1"/>
    <col min="26" max="26" width="10.28515625" style="38" customWidth="1"/>
    <col min="27" max="27" width="9.7109375" style="38" customWidth="1"/>
    <col min="28" max="32" width="9.28515625" style="38" customWidth="1"/>
    <col min="33" max="33" width="10" style="38" customWidth="1"/>
    <col min="34" max="34" width="11.7109375" style="38" customWidth="1"/>
    <col min="35" max="36" width="10.7109375" style="38" customWidth="1"/>
    <col min="37" max="43" width="8.7109375" style="38" customWidth="1"/>
    <col min="44" max="44" width="11.42578125" style="38" customWidth="1"/>
    <col min="45" max="45" width="7.140625" style="38" customWidth="1"/>
    <col min="46" max="47" width="9.85546875" style="38" customWidth="1"/>
    <col min="48" max="48" width="10" style="38" customWidth="1"/>
    <col min="49" max="49" width="9.28515625" style="38" customWidth="1"/>
    <col min="50" max="52" width="10.28515625" style="38" customWidth="1"/>
    <col min="53" max="53" width="8.7109375" style="38" customWidth="1"/>
    <col min="54" max="54" width="9.140625" style="38" customWidth="1"/>
    <col min="55" max="55" width="10.7109375" style="38" customWidth="1"/>
    <col min="56" max="56" width="7.42578125" style="38" customWidth="1"/>
    <col min="57" max="57" width="7.7109375" style="38" customWidth="1"/>
    <col min="58" max="58" width="8.7109375" style="38" customWidth="1"/>
    <col min="59" max="59" width="9.140625" style="38" customWidth="1"/>
    <col min="60" max="60" width="7.5703125" style="38" customWidth="1"/>
    <col min="61" max="61" width="9.140625" style="45" customWidth="1"/>
    <col min="62" max="62" width="7.7109375" style="38" customWidth="1"/>
    <col min="63" max="63" width="7.85546875" style="38" customWidth="1"/>
    <col min="64" max="65" width="9.140625" style="38" customWidth="1"/>
    <col min="66" max="66" width="10.7109375" style="38" customWidth="1"/>
    <col min="67" max="67" width="7.7109375" style="38" customWidth="1"/>
    <col min="68" max="68" width="9.5703125" style="38" customWidth="1"/>
    <col min="69" max="71" width="10.7109375" style="38" customWidth="1"/>
    <col min="72" max="72" width="9.5703125" style="38" customWidth="1"/>
    <col min="73" max="73" width="10.7109375" style="38" customWidth="1"/>
    <col min="74" max="74" width="10.28515625" style="38" customWidth="1"/>
    <col min="75" max="75" width="10.7109375" style="38" customWidth="1"/>
    <col min="76" max="76" width="11.7109375" style="38" customWidth="1"/>
    <col min="77" max="84" width="11.42578125" style="38" customWidth="1"/>
    <col min="85" max="16384" width="11.42578125" style="38"/>
  </cols>
  <sheetData>
    <row r="1" spans="1:85" ht="45" customHeight="1">
      <c r="A1" s="56" t="s">
        <v>65</v>
      </c>
      <c r="B1" s="57" t="s">
        <v>42</v>
      </c>
      <c r="C1" s="57" t="s">
        <v>31</v>
      </c>
      <c r="D1" s="57" t="s">
        <v>24</v>
      </c>
      <c r="E1" s="57" t="s">
        <v>66</v>
      </c>
      <c r="F1" s="36" t="s">
        <v>70</v>
      </c>
      <c r="G1" s="36" t="s">
        <v>71</v>
      </c>
      <c r="H1" s="36" t="s">
        <v>72</v>
      </c>
      <c r="I1" s="36" t="s">
        <v>73</v>
      </c>
      <c r="J1" s="36" t="s">
        <v>74</v>
      </c>
      <c r="K1" s="36" t="s">
        <v>33</v>
      </c>
      <c r="L1" s="36" t="s">
        <v>46</v>
      </c>
      <c r="M1" s="36" t="s">
        <v>57</v>
      </c>
      <c r="N1" s="36" t="s">
        <v>47</v>
      </c>
      <c r="O1" s="36" t="s">
        <v>48</v>
      </c>
      <c r="P1" s="36" t="s">
        <v>38</v>
      </c>
      <c r="Q1" s="36" t="s">
        <v>76</v>
      </c>
      <c r="R1" s="36" t="s">
        <v>50</v>
      </c>
      <c r="S1" s="36" t="s">
        <v>51</v>
      </c>
      <c r="T1" s="36" t="s">
        <v>77</v>
      </c>
      <c r="U1" s="36" t="s">
        <v>26</v>
      </c>
      <c r="V1" s="36" t="s">
        <v>25</v>
      </c>
      <c r="W1" s="36" t="s">
        <v>53</v>
      </c>
      <c r="X1" s="36" t="s">
        <v>79</v>
      </c>
      <c r="Y1" s="36" t="s">
        <v>52</v>
      </c>
      <c r="Z1" s="36" t="s">
        <v>93</v>
      </c>
      <c r="AA1" s="36" t="s">
        <v>39</v>
      </c>
      <c r="AB1" s="36" t="s">
        <v>136</v>
      </c>
      <c r="AC1" s="36" t="s">
        <v>49</v>
      </c>
      <c r="AD1" s="36" t="s">
        <v>147</v>
      </c>
      <c r="AE1" s="36" t="s">
        <v>148</v>
      </c>
      <c r="AF1" s="36" t="s">
        <v>149</v>
      </c>
      <c r="AG1" s="35" t="s">
        <v>935</v>
      </c>
      <c r="AH1" s="35" t="s">
        <v>100</v>
      </c>
      <c r="AI1" s="35" t="s">
        <v>97</v>
      </c>
      <c r="AJ1" s="35" t="s">
        <v>84</v>
      </c>
      <c r="AK1" s="35" t="s">
        <v>98</v>
      </c>
      <c r="AL1" s="35" t="s">
        <v>80</v>
      </c>
      <c r="AM1" s="35" t="s">
        <v>57</v>
      </c>
      <c r="AN1" s="35" t="s">
        <v>85</v>
      </c>
      <c r="AO1" s="35" t="s">
        <v>95</v>
      </c>
      <c r="AP1" s="35" t="s">
        <v>86</v>
      </c>
      <c r="AQ1" s="35" t="s">
        <v>96</v>
      </c>
      <c r="AR1" s="35" t="s">
        <v>82</v>
      </c>
      <c r="AS1" s="35" t="s">
        <v>76</v>
      </c>
      <c r="AT1" s="35" t="s">
        <v>50</v>
      </c>
      <c r="AU1" s="35" t="s">
        <v>51</v>
      </c>
      <c r="AV1" s="35" t="s">
        <v>77</v>
      </c>
      <c r="AW1" s="35" t="s">
        <v>26</v>
      </c>
      <c r="AX1" s="35" t="s">
        <v>25</v>
      </c>
      <c r="AY1" s="35" t="s">
        <v>53</v>
      </c>
      <c r="AZ1" s="35" t="s">
        <v>79</v>
      </c>
      <c r="BA1" s="35" t="s">
        <v>52</v>
      </c>
      <c r="BB1" s="35" t="s">
        <v>91</v>
      </c>
      <c r="BC1" s="35" t="s">
        <v>39</v>
      </c>
      <c r="BD1" s="35" t="s">
        <v>136</v>
      </c>
      <c r="BE1" s="35" t="s">
        <v>147</v>
      </c>
      <c r="BF1" s="35" t="s">
        <v>148</v>
      </c>
      <c r="BG1" s="35" t="s">
        <v>149</v>
      </c>
      <c r="BH1" s="35" t="s">
        <v>49</v>
      </c>
      <c r="BI1" s="35" t="s">
        <v>83</v>
      </c>
      <c r="BJ1" s="35" t="s">
        <v>27</v>
      </c>
      <c r="BK1" s="35" t="s">
        <v>81</v>
      </c>
      <c r="BL1" s="35" t="s">
        <v>94</v>
      </c>
      <c r="BM1" s="35" t="s">
        <v>885</v>
      </c>
      <c r="BN1" s="35" t="s">
        <v>56</v>
      </c>
      <c r="BO1" s="35" t="s">
        <v>54</v>
      </c>
      <c r="BP1" s="35" t="s">
        <v>55</v>
      </c>
      <c r="BQ1" s="35" t="s">
        <v>910</v>
      </c>
      <c r="BR1" s="35" t="s">
        <v>908</v>
      </c>
      <c r="BS1" s="35" t="s">
        <v>911</v>
      </c>
      <c r="BT1" s="35" t="s">
        <v>909</v>
      </c>
      <c r="BU1" s="37" t="s">
        <v>88</v>
      </c>
      <c r="BV1" s="35" t="s">
        <v>41</v>
      </c>
      <c r="BW1" s="35" t="s">
        <v>92</v>
      </c>
      <c r="BX1" s="35" t="s">
        <v>59</v>
      </c>
      <c r="BY1" s="35" t="s">
        <v>58</v>
      </c>
      <c r="BZ1" s="35" t="s">
        <v>29</v>
      </c>
      <c r="CA1" s="35" t="s">
        <v>28</v>
      </c>
      <c r="CB1" s="36" t="s">
        <v>60</v>
      </c>
      <c r="CC1" s="35" t="s">
        <v>61</v>
      </c>
      <c r="CD1" s="19" t="s">
        <v>62</v>
      </c>
      <c r="CE1" s="19" t="s">
        <v>63</v>
      </c>
      <c r="CF1" s="19" t="s">
        <v>64</v>
      </c>
      <c r="CG1" s="19" t="s">
        <v>78</v>
      </c>
    </row>
    <row r="2" spans="1:85" ht="15" customHeight="1">
      <c r="A2" s="39" t="s">
        <v>23</v>
      </c>
      <c r="B2" s="70">
        <v>41122</v>
      </c>
      <c r="C2" s="71" t="s">
        <v>452</v>
      </c>
      <c r="D2" s="87"/>
      <c r="E2" s="80">
        <v>3420</v>
      </c>
      <c r="F2" s="66"/>
      <c r="G2" s="66"/>
      <c r="H2" s="66"/>
      <c r="I2" s="66"/>
      <c r="J2" s="66"/>
      <c r="K2" s="80">
        <v>3420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7">
        <f t="shared" ref="CG2:CG65" si="0">E2-SUM(F2:CA2)</f>
        <v>0</v>
      </c>
    </row>
    <row r="3" spans="1:85" ht="15" customHeight="1">
      <c r="A3" s="39" t="s">
        <v>23</v>
      </c>
      <c r="B3" s="70">
        <v>41134</v>
      </c>
      <c r="C3" s="71" t="s">
        <v>33</v>
      </c>
      <c r="D3" s="87"/>
      <c r="E3" s="80">
        <v>1880</v>
      </c>
      <c r="F3" s="66"/>
      <c r="G3" s="66"/>
      <c r="H3" s="66"/>
      <c r="I3" s="66"/>
      <c r="J3" s="66"/>
      <c r="K3" s="80">
        <v>1880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80">
        <v>1880</v>
      </c>
      <c r="CE3" s="66"/>
      <c r="CF3" s="66"/>
      <c r="CG3" s="67">
        <f t="shared" si="0"/>
        <v>0</v>
      </c>
    </row>
    <row r="4" spans="1:85" ht="15" customHeight="1">
      <c r="A4" s="39" t="s">
        <v>23</v>
      </c>
      <c r="B4" s="70">
        <v>41134</v>
      </c>
      <c r="C4" s="71" t="s">
        <v>446</v>
      </c>
      <c r="D4" s="87"/>
      <c r="E4" s="80">
        <v>30</v>
      </c>
      <c r="F4" s="66"/>
      <c r="G4" s="66"/>
      <c r="H4" s="66"/>
      <c r="I4" s="66"/>
      <c r="J4" s="66"/>
      <c r="K4" s="80">
        <v>30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80">
        <v>30</v>
      </c>
      <c r="CE4" s="66"/>
      <c r="CF4" s="66"/>
      <c r="CG4" s="67">
        <f t="shared" si="0"/>
        <v>0</v>
      </c>
    </row>
    <row r="5" spans="1:85" ht="15" customHeight="1">
      <c r="A5" s="43" t="s">
        <v>22</v>
      </c>
      <c r="B5" s="70">
        <v>41154</v>
      </c>
      <c r="C5" s="71" t="s">
        <v>178</v>
      </c>
      <c r="D5" s="87"/>
      <c r="E5" s="80">
        <v>131.07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80">
        <v>131.07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80">
        <v>131.07</v>
      </c>
      <c r="CF5" s="66"/>
      <c r="CG5" s="67">
        <f t="shared" si="0"/>
        <v>0</v>
      </c>
    </row>
    <row r="6" spans="1:85" ht="15" customHeight="1">
      <c r="A6" s="43" t="s">
        <v>22</v>
      </c>
      <c r="B6" s="70">
        <v>41159</v>
      </c>
      <c r="C6" s="71" t="s">
        <v>179</v>
      </c>
      <c r="D6" s="87"/>
      <c r="E6" s="80">
        <v>13.68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80">
        <v>13.68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80">
        <v>13.68</v>
      </c>
      <c r="CF6" s="66"/>
      <c r="CG6" s="67">
        <f t="shared" si="0"/>
        <v>0</v>
      </c>
    </row>
    <row r="7" spans="1:85" ht="15" customHeight="1">
      <c r="A7" s="43" t="s">
        <v>22</v>
      </c>
      <c r="B7" s="70">
        <v>41159</v>
      </c>
      <c r="C7" s="71" t="s">
        <v>183</v>
      </c>
      <c r="D7" s="87"/>
      <c r="E7" s="80">
        <v>30</v>
      </c>
      <c r="F7" s="66"/>
      <c r="G7" s="66"/>
      <c r="H7" s="66"/>
      <c r="I7" s="66"/>
      <c r="J7" s="66"/>
      <c r="K7" s="80">
        <v>30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80">
        <v>30</v>
      </c>
      <c r="CF7" s="66"/>
      <c r="CG7" s="67">
        <f t="shared" si="0"/>
        <v>0</v>
      </c>
    </row>
    <row r="8" spans="1:85" ht="15" customHeight="1">
      <c r="A8" s="43" t="s">
        <v>22</v>
      </c>
      <c r="B8" s="70">
        <v>41159</v>
      </c>
      <c r="C8" s="71" t="s">
        <v>182</v>
      </c>
      <c r="D8" s="87"/>
      <c r="E8" s="80">
        <v>131.07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80">
        <v>131.07</v>
      </c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80">
        <v>131.07</v>
      </c>
      <c r="CF8" s="66"/>
      <c r="CG8" s="67">
        <f t="shared" si="0"/>
        <v>0</v>
      </c>
    </row>
    <row r="9" spans="1:85" ht="15" customHeight="1">
      <c r="A9" s="43" t="s">
        <v>22</v>
      </c>
      <c r="B9" s="70">
        <v>41159</v>
      </c>
      <c r="C9" s="71" t="s">
        <v>185</v>
      </c>
      <c r="D9" s="87"/>
      <c r="E9" s="80">
        <v>30</v>
      </c>
      <c r="F9" s="66"/>
      <c r="G9" s="66"/>
      <c r="H9" s="66"/>
      <c r="I9" s="66"/>
      <c r="J9" s="66"/>
      <c r="K9" s="80">
        <v>30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80">
        <v>30</v>
      </c>
      <c r="CF9" s="66"/>
      <c r="CG9" s="67">
        <f t="shared" si="0"/>
        <v>0</v>
      </c>
    </row>
    <row r="10" spans="1:85" ht="15" customHeight="1">
      <c r="A10" s="43" t="s">
        <v>22</v>
      </c>
      <c r="B10" s="70">
        <v>41159</v>
      </c>
      <c r="C10" s="71" t="s">
        <v>184</v>
      </c>
      <c r="D10" s="87"/>
      <c r="E10" s="80">
        <v>63.21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80">
        <v>63.21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80">
        <v>63.21</v>
      </c>
      <c r="CF10" s="66"/>
      <c r="CG10" s="67">
        <f t="shared" si="0"/>
        <v>0</v>
      </c>
    </row>
    <row r="11" spans="1:85" ht="15" customHeight="1">
      <c r="A11" s="43" t="s">
        <v>22</v>
      </c>
      <c r="B11" s="70">
        <v>41159</v>
      </c>
      <c r="C11" s="71" t="s">
        <v>188</v>
      </c>
      <c r="D11" s="87"/>
      <c r="E11" s="80">
        <v>30</v>
      </c>
      <c r="F11" s="66"/>
      <c r="G11" s="66"/>
      <c r="H11" s="66"/>
      <c r="I11" s="66"/>
      <c r="J11" s="66"/>
      <c r="K11" s="80">
        <v>30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80">
        <v>30</v>
      </c>
      <c r="CF11" s="66"/>
      <c r="CG11" s="67">
        <f t="shared" si="0"/>
        <v>0</v>
      </c>
    </row>
    <row r="12" spans="1:85" ht="15" customHeight="1">
      <c r="A12" s="43" t="s">
        <v>22</v>
      </c>
      <c r="B12" s="70">
        <v>41159</v>
      </c>
      <c r="C12" s="71" t="s">
        <v>186</v>
      </c>
      <c r="D12" s="87"/>
      <c r="E12" s="80">
        <v>24.57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80">
        <v>24.57</v>
      </c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80">
        <v>24.57</v>
      </c>
      <c r="CF12" s="66"/>
      <c r="CG12" s="67">
        <f t="shared" si="0"/>
        <v>0</v>
      </c>
    </row>
    <row r="13" spans="1:85" ht="15" customHeight="1">
      <c r="A13" s="43" t="s">
        <v>22</v>
      </c>
      <c r="B13" s="70">
        <v>41159</v>
      </c>
      <c r="C13" s="71" t="s">
        <v>189</v>
      </c>
      <c r="D13" s="87"/>
      <c r="E13" s="80">
        <v>24.57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80">
        <v>24.57</v>
      </c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80">
        <v>24.57</v>
      </c>
      <c r="CF13" s="66"/>
      <c r="CG13" s="67">
        <f t="shared" si="0"/>
        <v>0</v>
      </c>
    </row>
    <row r="14" spans="1:85" ht="15" customHeight="1">
      <c r="A14" s="43" t="s">
        <v>22</v>
      </c>
      <c r="B14" s="70">
        <v>41159</v>
      </c>
      <c r="C14" s="71" t="s">
        <v>219</v>
      </c>
      <c r="D14" s="87"/>
      <c r="E14" s="80">
        <v>30</v>
      </c>
      <c r="F14" s="66"/>
      <c r="G14" s="66"/>
      <c r="H14" s="66"/>
      <c r="I14" s="66"/>
      <c r="J14" s="66"/>
      <c r="K14" s="80">
        <v>30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80">
        <v>30</v>
      </c>
      <c r="CF14" s="66"/>
      <c r="CG14" s="67">
        <f t="shared" si="0"/>
        <v>0</v>
      </c>
    </row>
    <row r="15" spans="1:85" ht="15" customHeight="1">
      <c r="A15" s="43" t="s">
        <v>22</v>
      </c>
      <c r="B15" s="70">
        <v>41159</v>
      </c>
      <c r="C15" s="71" t="s">
        <v>190</v>
      </c>
      <c r="D15" s="87"/>
      <c r="E15" s="80">
        <v>67.790000000000006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80">
        <v>67.790000000000006</v>
      </c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80">
        <v>67.790000000000006</v>
      </c>
      <c r="CF15" s="66"/>
      <c r="CG15" s="67">
        <f t="shared" si="0"/>
        <v>0</v>
      </c>
    </row>
    <row r="16" spans="1:85" ht="15" customHeight="1">
      <c r="A16" s="43" t="s">
        <v>22</v>
      </c>
      <c r="B16" s="70">
        <v>41159</v>
      </c>
      <c r="C16" s="71" t="s">
        <v>191</v>
      </c>
      <c r="D16" s="87"/>
      <c r="E16" s="80">
        <v>131.07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80">
        <v>131.07</v>
      </c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80">
        <v>131.07</v>
      </c>
      <c r="CF16" s="66"/>
      <c r="CG16" s="67">
        <f t="shared" si="0"/>
        <v>0</v>
      </c>
    </row>
    <row r="17" spans="1:85" ht="15" customHeight="1">
      <c r="A17" s="43" t="s">
        <v>22</v>
      </c>
      <c r="B17" s="70">
        <v>41159</v>
      </c>
      <c r="C17" s="71" t="s">
        <v>192</v>
      </c>
      <c r="D17" s="87"/>
      <c r="E17" s="80">
        <v>30</v>
      </c>
      <c r="F17" s="66"/>
      <c r="G17" s="66"/>
      <c r="H17" s="66"/>
      <c r="I17" s="66"/>
      <c r="J17" s="66"/>
      <c r="K17" s="80">
        <v>30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80">
        <v>30</v>
      </c>
      <c r="CF17" s="66"/>
      <c r="CG17" s="67">
        <f t="shared" si="0"/>
        <v>0</v>
      </c>
    </row>
    <row r="18" spans="1:85" ht="15" customHeight="1">
      <c r="A18" s="43" t="s">
        <v>22</v>
      </c>
      <c r="B18" s="70">
        <v>41159</v>
      </c>
      <c r="C18" s="71" t="s">
        <v>193</v>
      </c>
      <c r="D18" s="74" t="s">
        <v>225</v>
      </c>
      <c r="E18" s="80">
        <v>-2.25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80">
        <v>-2.25</v>
      </c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Y18" s="66"/>
      <c r="BZ18" s="66"/>
      <c r="CA18" s="66"/>
      <c r="CB18" s="66"/>
      <c r="CC18" s="66"/>
      <c r="CD18" s="66"/>
      <c r="CE18" s="80">
        <v>-2.25</v>
      </c>
      <c r="CF18" s="66"/>
      <c r="CG18" s="67">
        <f t="shared" si="0"/>
        <v>0</v>
      </c>
    </row>
    <row r="19" spans="1:85" ht="15" customHeight="1">
      <c r="A19" s="43" t="s">
        <v>22</v>
      </c>
      <c r="B19" s="70">
        <v>41159</v>
      </c>
      <c r="C19" s="71" t="s">
        <v>194</v>
      </c>
      <c r="D19" s="87"/>
      <c r="E19" s="80">
        <v>30</v>
      </c>
      <c r="F19" s="66"/>
      <c r="G19" s="66"/>
      <c r="H19" s="66"/>
      <c r="I19" s="66"/>
      <c r="J19" s="66"/>
      <c r="K19" s="80">
        <v>30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80">
        <v>30</v>
      </c>
      <c r="CF19" s="66"/>
      <c r="CG19" s="67">
        <f t="shared" si="0"/>
        <v>0</v>
      </c>
    </row>
    <row r="20" spans="1:85" ht="15" customHeight="1">
      <c r="A20" s="43" t="s">
        <v>22</v>
      </c>
      <c r="B20" s="70">
        <v>41159</v>
      </c>
      <c r="C20" s="71" t="s">
        <v>195</v>
      </c>
      <c r="D20" s="87"/>
      <c r="E20" s="80">
        <v>30</v>
      </c>
      <c r="F20" s="66"/>
      <c r="G20" s="66"/>
      <c r="H20" s="66"/>
      <c r="I20" s="66"/>
      <c r="J20" s="66"/>
      <c r="K20" s="80">
        <v>30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80">
        <v>30</v>
      </c>
      <c r="CF20" s="66"/>
      <c r="CG20" s="67">
        <f t="shared" si="0"/>
        <v>0</v>
      </c>
    </row>
    <row r="21" spans="1:85" ht="15" customHeight="1">
      <c r="A21" s="43" t="s">
        <v>22</v>
      </c>
      <c r="B21" s="70">
        <v>41159</v>
      </c>
      <c r="C21" s="71" t="s">
        <v>196</v>
      </c>
      <c r="D21" s="87"/>
      <c r="E21" s="80">
        <v>30</v>
      </c>
      <c r="F21" s="66"/>
      <c r="G21" s="66"/>
      <c r="H21" s="66"/>
      <c r="I21" s="66"/>
      <c r="J21" s="66"/>
      <c r="K21" s="80">
        <v>30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80">
        <v>30</v>
      </c>
      <c r="CF21" s="66"/>
      <c r="CG21" s="67">
        <f t="shared" si="0"/>
        <v>0</v>
      </c>
    </row>
    <row r="22" spans="1:85" ht="15" customHeight="1">
      <c r="A22" s="39" t="s">
        <v>23</v>
      </c>
      <c r="B22" s="70">
        <v>41162</v>
      </c>
      <c r="C22" s="71" t="s">
        <v>10</v>
      </c>
      <c r="D22" s="74" t="s">
        <v>226</v>
      </c>
      <c r="E22" s="72">
        <v>-162.84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72">
        <v>-162.84</v>
      </c>
      <c r="BX22" s="66"/>
      <c r="BY22" s="66"/>
      <c r="BZ22" s="66"/>
      <c r="CA22" s="66"/>
      <c r="CB22" s="66"/>
      <c r="CC22" s="66"/>
      <c r="CD22" s="66"/>
      <c r="CE22" s="66"/>
      <c r="CF22" s="66"/>
      <c r="CG22" s="67">
        <f t="shared" si="0"/>
        <v>0</v>
      </c>
    </row>
    <row r="23" spans="1:85" ht="15" customHeight="1">
      <c r="A23" s="43" t="s">
        <v>22</v>
      </c>
      <c r="B23" s="70">
        <v>41163</v>
      </c>
      <c r="C23" s="71" t="s">
        <v>45</v>
      </c>
      <c r="D23" s="87"/>
      <c r="E23" s="80">
        <v>-850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80">
        <v>-850</v>
      </c>
      <c r="CF23" s="66"/>
      <c r="CG23" s="67">
        <f t="shared" si="0"/>
        <v>-850</v>
      </c>
    </row>
    <row r="24" spans="1:85" ht="15" customHeight="1">
      <c r="A24" s="43" t="s">
        <v>22</v>
      </c>
      <c r="B24" s="70">
        <v>41164</v>
      </c>
      <c r="C24" s="71" t="s">
        <v>130</v>
      </c>
      <c r="D24" s="87"/>
      <c r="E24" s="80">
        <v>30</v>
      </c>
      <c r="F24" s="66"/>
      <c r="G24" s="66"/>
      <c r="H24" s="66"/>
      <c r="I24" s="66"/>
      <c r="J24" s="66"/>
      <c r="K24" s="80">
        <v>30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80">
        <v>30</v>
      </c>
      <c r="CF24" s="66"/>
      <c r="CG24" s="67">
        <f t="shared" si="0"/>
        <v>0</v>
      </c>
    </row>
    <row r="25" spans="1:85" ht="15" customHeight="1">
      <c r="A25" s="43" t="s">
        <v>22</v>
      </c>
      <c r="B25" s="70">
        <v>41164</v>
      </c>
      <c r="C25" s="71" t="s">
        <v>198</v>
      </c>
      <c r="D25" s="87"/>
      <c r="E25" s="80">
        <v>27.65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80">
        <v>27.65</v>
      </c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80">
        <v>27.65</v>
      </c>
      <c r="CF25" s="66"/>
      <c r="CG25" s="67">
        <f t="shared" si="0"/>
        <v>0</v>
      </c>
    </row>
    <row r="26" spans="1:85" ht="15" customHeight="1">
      <c r="A26" s="43" t="s">
        <v>22</v>
      </c>
      <c r="B26" s="70">
        <v>41164</v>
      </c>
      <c r="C26" s="71" t="s">
        <v>203</v>
      </c>
      <c r="D26" s="87"/>
      <c r="E26" s="80">
        <v>27.65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80">
        <v>27.65</v>
      </c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80">
        <v>27.65</v>
      </c>
      <c r="CF26" s="66"/>
      <c r="CG26" s="67">
        <f t="shared" si="0"/>
        <v>0</v>
      </c>
    </row>
    <row r="27" spans="1:85" ht="15" customHeight="1">
      <c r="A27" s="43" t="s">
        <v>22</v>
      </c>
      <c r="B27" s="70">
        <v>41164</v>
      </c>
      <c r="C27" s="71" t="s">
        <v>204</v>
      </c>
      <c r="D27" s="87"/>
      <c r="E27" s="80">
        <v>30</v>
      </c>
      <c r="F27" s="66"/>
      <c r="G27" s="66"/>
      <c r="H27" s="66"/>
      <c r="I27" s="66"/>
      <c r="J27" s="66"/>
      <c r="K27" s="80">
        <v>30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80">
        <v>30</v>
      </c>
      <c r="CF27" s="66"/>
      <c r="CG27" s="67">
        <f t="shared" si="0"/>
        <v>0</v>
      </c>
    </row>
    <row r="28" spans="1:85" ht="15" customHeight="1">
      <c r="A28" s="43" t="s">
        <v>22</v>
      </c>
      <c r="B28" s="70">
        <v>41165</v>
      </c>
      <c r="C28" s="71" t="s">
        <v>199</v>
      </c>
      <c r="D28" s="87"/>
      <c r="E28" s="80">
        <v>27.65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80">
        <v>27.65</v>
      </c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80">
        <v>27.65</v>
      </c>
      <c r="CF28" s="66"/>
      <c r="CG28" s="67">
        <f t="shared" si="0"/>
        <v>0</v>
      </c>
    </row>
    <row r="29" spans="1:85" ht="15" customHeight="1">
      <c r="A29" s="43" t="s">
        <v>22</v>
      </c>
      <c r="B29" s="70">
        <v>41165</v>
      </c>
      <c r="C29" s="71" t="s">
        <v>202</v>
      </c>
      <c r="D29" s="87"/>
      <c r="E29" s="80">
        <v>30</v>
      </c>
      <c r="F29" s="66"/>
      <c r="G29" s="66"/>
      <c r="H29" s="66"/>
      <c r="I29" s="66"/>
      <c r="J29" s="66"/>
      <c r="K29" s="80">
        <v>30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80">
        <v>30</v>
      </c>
      <c r="CF29" s="66"/>
      <c r="CG29" s="67">
        <f t="shared" si="0"/>
        <v>0</v>
      </c>
    </row>
    <row r="30" spans="1:85" ht="15" customHeight="1">
      <c r="A30" s="43" t="s">
        <v>22</v>
      </c>
      <c r="B30" s="70">
        <v>41165</v>
      </c>
      <c r="C30" s="71" t="s">
        <v>205</v>
      </c>
      <c r="D30" s="87"/>
      <c r="E30" s="80">
        <v>30</v>
      </c>
      <c r="F30" s="66"/>
      <c r="G30" s="66"/>
      <c r="H30" s="66"/>
      <c r="I30" s="66"/>
      <c r="J30" s="66"/>
      <c r="K30" s="80">
        <v>30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80">
        <v>30</v>
      </c>
      <c r="CF30" s="66"/>
      <c r="CG30" s="67">
        <f t="shared" si="0"/>
        <v>0</v>
      </c>
    </row>
    <row r="31" spans="1:85" ht="15" customHeight="1">
      <c r="A31" s="39" t="s">
        <v>23</v>
      </c>
      <c r="B31" s="70">
        <v>41166</v>
      </c>
      <c r="C31" s="71" t="s">
        <v>181</v>
      </c>
      <c r="D31" s="87"/>
      <c r="E31" s="80">
        <v>850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80">
        <v>850</v>
      </c>
      <c r="CE31" s="66"/>
      <c r="CF31" s="66"/>
      <c r="CG31" s="67">
        <f t="shared" si="0"/>
        <v>850</v>
      </c>
    </row>
    <row r="32" spans="1:85" ht="15" customHeight="1">
      <c r="A32" s="39" t="s">
        <v>23</v>
      </c>
      <c r="B32" s="70">
        <v>41166</v>
      </c>
      <c r="C32" s="71" t="s">
        <v>236</v>
      </c>
      <c r="D32" s="74" t="s">
        <v>227</v>
      </c>
      <c r="E32" s="72">
        <v>-123.11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72">
        <v>-123.11</v>
      </c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7">
        <f t="shared" si="0"/>
        <v>0</v>
      </c>
    </row>
    <row r="33" spans="1:85" ht="15" customHeight="1">
      <c r="A33" s="39" t="s">
        <v>23</v>
      </c>
      <c r="B33" s="70">
        <v>41166</v>
      </c>
      <c r="C33" s="71" t="s">
        <v>906</v>
      </c>
      <c r="D33" s="87" t="s">
        <v>144</v>
      </c>
      <c r="E33" s="72">
        <v>-1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72">
        <v>-1</v>
      </c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7">
        <f t="shared" si="0"/>
        <v>0</v>
      </c>
    </row>
    <row r="34" spans="1:85" ht="15" customHeight="1">
      <c r="A34" s="43" t="s">
        <v>22</v>
      </c>
      <c r="B34" s="70">
        <v>41166</v>
      </c>
      <c r="C34" s="71" t="s">
        <v>206</v>
      </c>
      <c r="D34" s="87"/>
      <c r="E34" s="80">
        <v>24.57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80">
        <v>24.57</v>
      </c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80">
        <v>24.57</v>
      </c>
      <c r="CF34" s="66"/>
      <c r="CG34" s="67">
        <f t="shared" si="0"/>
        <v>0</v>
      </c>
    </row>
    <row r="35" spans="1:85" ht="15" customHeight="1">
      <c r="A35" s="43" t="s">
        <v>22</v>
      </c>
      <c r="B35" s="70">
        <v>41166</v>
      </c>
      <c r="C35" s="71" t="s">
        <v>200</v>
      </c>
      <c r="D35" s="87"/>
      <c r="E35" s="80">
        <v>30</v>
      </c>
      <c r="F35" s="66"/>
      <c r="G35" s="66"/>
      <c r="H35" s="66"/>
      <c r="I35" s="66"/>
      <c r="J35" s="66"/>
      <c r="K35" s="80">
        <v>30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80">
        <v>30</v>
      </c>
      <c r="CF35" s="66"/>
      <c r="CG35" s="67">
        <f t="shared" si="0"/>
        <v>0</v>
      </c>
    </row>
    <row r="36" spans="1:85" ht="15" customHeight="1">
      <c r="A36" s="43" t="s">
        <v>22</v>
      </c>
      <c r="B36" s="70">
        <v>41166</v>
      </c>
      <c r="C36" s="71" t="s">
        <v>201</v>
      </c>
      <c r="D36" s="87"/>
      <c r="E36" s="80">
        <v>30</v>
      </c>
      <c r="F36" s="66"/>
      <c r="G36" s="66"/>
      <c r="H36" s="66"/>
      <c r="I36" s="66"/>
      <c r="J36" s="66"/>
      <c r="K36" s="80">
        <v>30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80">
        <v>30</v>
      </c>
      <c r="CF36" s="66"/>
      <c r="CG36" s="67">
        <f t="shared" si="0"/>
        <v>0</v>
      </c>
    </row>
    <row r="37" spans="1:85" ht="15" customHeight="1">
      <c r="A37" s="43" t="s">
        <v>22</v>
      </c>
      <c r="B37" s="70">
        <v>41169</v>
      </c>
      <c r="C37" s="71" t="s">
        <v>220</v>
      </c>
      <c r="D37" s="87"/>
      <c r="E37" s="80">
        <v>30</v>
      </c>
      <c r="F37" s="66"/>
      <c r="G37" s="66"/>
      <c r="H37" s="66"/>
      <c r="I37" s="66"/>
      <c r="J37" s="66"/>
      <c r="K37" s="80">
        <v>30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80">
        <v>30</v>
      </c>
      <c r="CF37" s="66"/>
      <c r="CG37" s="67">
        <f t="shared" si="0"/>
        <v>0</v>
      </c>
    </row>
    <row r="38" spans="1:85" ht="15" customHeight="1">
      <c r="A38" s="43" t="s">
        <v>22</v>
      </c>
      <c r="B38" s="70">
        <v>41169</v>
      </c>
      <c r="C38" s="71" t="s">
        <v>208</v>
      </c>
      <c r="D38" s="87"/>
      <c r="E38" s="80">
        <v>30</v>
      </c>
      <c r="F38" s="66"/>
      <c r="G38" s="66"/>
      <c r="H38" s="66"/>
      <c r="I38" s="66"/>
      <c r="J38" s="66"/>
      <c r="K38" s="80">
        <v>30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80">
        <v>30</v>
      </c>
      <c r="CF38" s="66"/>
      <c r="CG38" s="67">
        <f t="shared" si="0"/>
        <v>0</v>
      </c>
    </row>
    <row r="39" spans="1:85" ht="15" customHeight="1">
      <c r="A39" s="43" t="s">
        <v>22</v>
      </c>
      <c r="B39" s="70">
        <v>41170</v>
      </c>
      <c r="C39" s="71" t="s">
        <v>209</v>
      </c>
      <c r="D39" s="87"/>
      <c r="E39" s="80">
        <v>30</v>
      </c>
      <c r="F39" s="66"/>
      <c r="G39" s="66"/>
      <c r="H39" s="66"/>
      <c r="I39" s="66"/>
      <c r="J39" s="66"/>
      <c r="K39" s="80">
        <v>30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80">
        <v>30</v>
      </c>
      <c r="CF39" s="66"/>
      <c r="CG39" s="67">
        <f t="shared" si="0"/>
        <v>0</v>
      </c>
    </row>
    <row r="40" spans="1:85" ht="15" customHeight="1">
      <c r="A40" s="43" t="s">
        <v>22</v>
      </c>
      <c r="B40" s="70">
        <v>41170</v>
      </c>
      <c r="C40" s="71" t="s">
        <v>210</v>
      </c>
      <c r="D40" s="87"/>
      <c r="E40" s="80">
        <v>30</v>
      </c>
      <c r="F40" s="66"/>
      <c r="G40" s="66"/>
      <c r="H40" s="66"/>
      <c r="I40" s="66"/>
      <c r="J40" s="66"/>
      <c r="K40" s="80">
        <v>30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80">
        <v>30</v>
      </c>
      <c r="CF40" s="66"/>
      <c r="CG40" s="67">
        <f t="shared" si="0"/>
        <v>0</v>
      </c>
    </row>
    <row r="41" spans="1:85" ht="15" customHeight="1">
      <c r="A41" s="43" t="s">
        <v>22</v>
      </c>
      <c r="B41" s="70">
        <v>41170</v>
      </c>
      <c r="C41" s="71" t="s">
        <v>211</v>
      </c>
      <c r="D41" s="87"/>
      <c r="E41" s="80">
        <v>30</v>
      </c>
      <c r="F41" s="66"/>
      <c r="G41" s="66"/>
      <c r="H41" s="66"/>
      <c r="I41" s="66"/>
      <c r="J41" s="66"/>
      <c r="K41" s="80">
        <v>30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80">
        <v>30</v>
      </c>
      <c r="CF41" s="66"/>
      <c r="CG41" s="67">
        <f t="shared" si="0"/>
        <v>0</v>
      </c>
    </row>
    <row r="42" spans="1:85" ht="15" customHeight="1">
      <c r="A42" s="43" t="s">
        <v>22</v>
      </c>
      <c r="B42" s="70">
        <v>41171</v>
      </c>
      <c r="C42" s="71" t="s">
        <v>212</v>
      </c>
      <c r="D42" s="87"/>
      <c r="E42" s="80">
        <v>30</v>
      </c>
      <c r="F42" s="66"/>
      <c r="G42" s="66"/>
      <c r="H42" s="66"/>
      <c r="I42" s="66"/>
      <c r="J42" s="66"/>
      <c r="K42" s="80">
        <v>30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80">
        <v>30</v>
      </c>
      <c r="CF42" s="66"/>
      <c r="CG42" s="67">
        <f t="shared" si="0"/>
        <v>0</v>
      </c>
    </row>
    <row r="43" spans="1:85" ht="15" customHeight="1">
      <c r="A43" s="43" t="s">
        <v>22</v>
      </c>
      <c r="B43" s="70">
        <v>41172</v>
      </c>
      <c r="C43" s="71" t="s">
        <v>213</v>
      </c>
      <c r="D43" s="87"/>
      <c r="E43" s="80">
        <v>30</v>
      </c>
      <c r="F43" s="66"/>
      <c r="G43" s="66"/>
      <c r="H43" s="66"/>
      <c r="I43" s="66"/>
      <c r="J43" s="66"/>
      <c r="K43" s="80">
        <v>30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80">
        <v>30</v>
      </c>
      <c r="CF43" s="66"/>
      <c r="CG43" s="67">
        <f t="shared" si="0"/>
        <v>0</v>
      </c>
    </row>
    <row r="44" spans="1:85" ht="15" customHeight="1">
      <c r="A44" s="43" t="s">
        <v>22</v>
      </c>
      <c r="B44" s="70">
        <v>41173</v>
      </c>
      <c r="C44" s="71" t="s">
        <v>214</v>
      </c>
      <c r="D44" s="87"/>
      <c r="E44" s="80">
        <v>30</v>
      </c>
      <c r="F44" s="66"/>
      <c r="G44" s="66"/>
      <c r="H44" s="66"/>
      <c r="I44" s="66"/>
      <c r="J44" s="66"/>
      <c r="K44" s="80">
        <v>30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80">
        <v>30</v>
      </c>
      <c r="CF44" s="66"/>
      <c r="CG44" s="67">
        <f t="shared" si="0"/>
        <v>0</v>
      </c>
    </row>
    <row r="45" spans="1:85" ht="15" customHeight="1">
      <c r="A45" s="43" t="s">
        <v>22</v>
      </c>
      <c r="B45" s="70">
        <v>41176</v>
      </c>
      <c r="C45" s="71" t="s">
        <v>215</v>
      </c>
      <c r="D45" s="87"/>
      <c r="E45" s="80">
        <v>30</v>
      </c>
      <c r="F45" s="66"/>
      <c r="G45" s="66"/>
      <c r="H45" s="66"/>
      <c r="I45" s="66"/>
      <c r="J45" s="66"/>
      <c r="K45" s="80">
        <v>30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80">
        <v>30</v>
      </c>
      <c r="CF45" s="66"/>
      <c r="CG45" s="67">
        <f t="shared" si="0"/>
        <v>0</v>
      </c>
    </row>
    <row r="46" spans="1:85" ht="15" customHeight="1">
      <c r="A46" s="43" t="s">
        <v>22</v>
      </c>
      <c r="B46" s="70">
        <v>41176</v>
      </c>
      <c r="C46" s="71" t="s">
        <v>216</v>
      </c>
      <c r="D46" s="87"/>
      <c r="E46" s="80">
        <v>30</v>
      </c>
      <c r="F46" s="66"/>
      <c r="G46" s="66"/>
      <c r="H46" s="66"/>
      <c r="I46" s="66"/>
      <c r="J46" s="66"/>
      <c r="K46" s="80">
        <v>30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80">
        <v>30</v>
      </c>
      <c r="CF46" s="66"/>
      <c r="CG46" s="67">
        <f t="shared" si="0"/>
        <v>0</v>
      </c>
    </row>
    <row r="47" spans="1:85" ht="15" customHeight="1">
      <c r="A47" s="39" t="s">
        <v>23</v>
      </c>
      <c r="B47" s="70">
        <v>41177</v>
      </c>
      <c r="C47" s="71" t="s">
        <v>897</v>
      </c>
      <c r="D47" s="87"/>
      <c r="E47" s="72">
        <v>747.2</v>
      </c>
      <c r="F47" s="66"/>
      <c r="G47" s="66"/>
      <c r="H47" s="66"/>
      <c r="I47" s="66"/>
      <c r="J47" s="66"/>
      <c r="K47" s="66"/>
      <c r="L47" s="66"/>
      <c r="M47" s="66"/>
      <c r="N47" s="66"/>
      <c r="O47" s="72">
        <v>468.7</v>
      </c>
      <c r="P47" s="72">
        <v>278.5</v>
      </c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7">
        <f t="shared" si="0"/>
        <v>0</v>
      </c>
    </row>
    <row r="48" spans="1:85" ht="15" customHeight="1">
      <c r="A48" s="39" t="s">
        <v>23</v>
      </c>
      <c r="B48" s="70">
        <v>41177</v>
      </c>
      <c r="C48" s="71" t="s">
        <v>905</v>
      </c>
      <c r="D48" s="87" t="s">
        <v>144</v>
      </c>
      <c r="E48" s="72">
        <v>-6.25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72">
        <v>-6.25</v>
      </c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7">
        <f t="shared" si="0"/>
        <v>0</v>
      </c>
    </row>
    <row r="49" spans="1:85" ht="15" customHeight="1">
      <c r="A49" s="39" t="s">
        <v>23</v>
      </c>
      <c r="B49" s="70">
        <v>41177</v>
      </c>
      <c r="C49" s="71" t="s">
        <v>21</v>
      </c>
      <c r="D49" s="87" t="s">
        <v>144</v>
      </c>
      <c r="E49" s="72">
        <v>-1.31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72">
        <v>-1.31</v>
      </c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7">
        <f t="shared" si="0"/>
        <v>0</v>
      </c>
    </row>
    <row r="50" spans="1:85" ht="15" customHeight="1">
      <c r="A50" s="43" t="s">
        <v>22</v>
      </c>
      <c r="B50" s="70">
        <v>41177</v>
      </c>
      <c r="C50" s="71" t="s">
        <v>217</v>
      </c>
      <c r="D50" s="87"/>
      <c r="E50" s="80">
        <v>30</v>
      </c>
      <c r="F50" s="66"/>
      <c r="G50" s="66"/>
      <c r="H50" s="66"/>
      <c r="I50" s="66"/>
      <c r="J50" s="66"/>
      <c r="K50" s="80">
        <v>30</v>
      </c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80">
        <v>30</v>
      </c>
      <c r="CF50" s="66"/>
      <c r="CG50" s="67">
        <f t="shared" si="0"/>
        <v>0</v>
      </c>
    </row>
    <row r="51" spans="1:85" ht="15" customHeight="1">
      <c r="A51" s="43" t="s">
        <v>22</v>
      </c>
      <c r="B51" s="70">
        <v>41177</v>
      </c>
      <c r="C51" s="71" t="s">
        <v>221</v>
      </c>
      <c r="D51" s="87"/>
      <c r="E51" s="80">
        <v>30</v>
      </c>
      <c r="F51" s="66"/>
      <c r="G51" s="66"/>
      <c r="H51" s="66"/>
      <c r="I51" s="66"/>
      <c r="J51" s="66"/>
      <c r="K51" s="80">
        <v>30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80">
        <v>30</v>
      </c>
      <c r="CF51" s="66"/>
      <c r="CG51" s="67">
        <f t="shared" si="0"/>
        <v>0</v>
      </c>
    </row>
    <row r="52" spans="1:85" ht="15" customHeight="1">
      <c r="A52" s="43" t="s">
        <v>22</v>
      </c>
      <c r="B52" s="70">
        <v>41178</v>
      </c>
      <c r="C52" s="71" t="s">
        <v>218</v>
      </c>
      <c r="D52" s="87"/>
      <c r="E52" s="80">
        <v>30</v>
      </c>
      <c r="F52" s="66"/>
      <c r="G52" s="66"/>
      <c r="H52" s="66"/>
      <c r="I52" s="66"/>
      <c r="J52" s="66"/>
      <c r="K52" s="80">
        <v>30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80">
        <v>30</v>
      </c>
      <c r="CF52" s="66"/>
      <c r="CG52" s="67">
        <f t="shared" si="0"/>
        <v>0</v>
      </c>
    </row>
    <row r="53" spans="1:85" ht="15" customHeight="1">
      <c r="A53" s="39" t="s">
        <v>23</v>
      </c>
      <c r="B53" s="70">
        <v>41179</v>
      </c>
      <c r="C53" s="71" t="s">
        <v>859</v>
      </c>
      <c r="D53" s="87" t="s">
        <v>150</v>
      </c>
      <c r="E53" s="72">
        <v>-25.3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72">
        <v>-25.3</v>
      </c>
      <c r="CB53" s="66"/>
      <c r="CC53" s="66"/>
      <c r="CD53" s="66"/>
      <c r="CE53" s="66"/>
      <c r="CF53" s="66"/>
      <c r="CG53" s="67">
        <f t="shared" si="0"/>
        <v>0</v>
      </c>
    </row>
    <row r="54" spans="1:85" ht="15" customHeight="1">
      <c r="A54" s="39" t="s">
        <v>23</v>
      </c>
      <c r="B54" s="70">
        <v>41179</v>
      </c>
      <c r="C54" s="71" t="s">
        <v>912</v>
      </c>
      <c r="D54" s="87" t="s">
        <v>151</v>
      </c>
      <c r="E54" s="72">
        <v>-3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72">
        <v>-3</v>
      </c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7">
        <f t="shared" si="0"/>
        <v>0</v>
      </c>
    </row>
    <row r="55" spans="1:85" ht="15" customHeight="1">
      <c r="A55" s="39" t="s">
        <v>23</v>
      </c>
      <c r="B55" s="70">
        <v>41179</v>
      </c>
      <c r="C55" s="71" t="s">
        <v>915</v>
      </c>
      <c r="D55" s="87" t="s">
        <v>151</v>
      </c>
      <c r="E55" s="72">
        <v>-0.71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72">
        <v>-0.71</v>
      </c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7">
        <f t="shared" si="0"/>
        <v>0</v>
      </c>
    </row>
    <row r="56" spans="1:85" ht="15" customHeight="1">
      <c r="A56" s="39" t="s">
        <v>23</v>
      </c>
      <c r="B56" s="70">
        <v>41179</v>
      </c>
      <c r="C56" s="71" t="s">
        <v>916</v>
      </c>
      <c r="D56" s="87" t="s">
        <v>151</v>
      </c>
      <c r="E56" s="72">
        <v>-0.36</v>
      </c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72">
        <v>-0.36</v>
      </c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7">
        <f t="shared" si="0"/>
        <v>0</v>
      </c>
    </row>
    <row r="57" spans="1:85" ht="15" customHeight="1">
      <c r="A57" s="39" t="s">
        <v>23</v>
      </c>
      <c r="B57" s="70">
        <v>41179</v>
      </c>
      <c r="C57" s="71" t="s">
        <v>37</v>
      </c>
      <c r="D57" s="74" t="s">
        <v>228</v>
      </c>
      <c r="E57" s="72">
        <v>-634.6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2">
        <f>(E57/6.75)*3.25</f>
        <v>-305.54814814814813</v>
      </c>
      <c r="AO57" s="66"/>
      <c r="AP57" s="72">
        <f>(E57/6.75)*3.5</f>
        <v>-329.05185185185184</v>
      </c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7">
        <f t="shared" si="0"/>
        <v>0</v>
      </c>
    </row>
    <row r="58" spans="1:85" ht="15" customHeight="1">
      <c r="A58" s="39" t="s">
        <v>23</v>
      </c>
      <c r="B58" s="70">
        <v>41179</v>
      </c>
      <c r="C58" s="40" t="s">
        <v>36</v>
      </c>
      <c r="D58" s="74" t="s">
        <v>228</v>
      </c>
      <c r="E58" s="72">
        <v>-517.75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72">
        <f>E58*0.5</f>
        <v>-258.875</v>
      </c>
      <c r="AI58" s="66"/>
      <c r="AJ58" s="72">
        <f>E58*0.07143</f>
        <v>-36.982882499999995</v>
      </c>
      <c r="AK58" s="66"/>
      <c r="AL58" s="66"/>
      <c r="AM58" s="66"/>
      <c r="AN58" s="72">
        <f>E58*0.42857</f>
        <v>-221.89211750000001</v>
      </c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7">
        <f t="shared" si="0"/>
        <v>0</v>
      </c>
    </row>
    <row r="59" spans="1:85" ht="15" customHeight="1">
      <c r="A59" s="39" t="s">
        <v>23</v>
      </c>
      <c r="B59" s="70">
        <v>41180</v>
      </c>
      <c r="C59" s="71" t="s">
        <v>152</v>
      </c>
      <c r="D59" s="74" t="s">
        <v>229</v>
      </c>
      <c r="E59" s="72">
        <v>-72.599999999999994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72">
        <v>-72.599999999999994</v>
      </c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7">
        <f t="shared" si="0"/>
        <v>0</v>
      </c>
    </row>
    <row r="60" spans="1:85" ht="15" customHeight="1">
      <c r="A60" s="43" t="s">
        <v>22</v>
      </c>
      <c r="B60" s="70">
        <v>41180</v>
      </c>
      <c r="C60" s="71" t="s">
        <v>45</v>
      </c>
      <c r="D60" s="87"/>
      <c r="E60" s="80">
        <v>-700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80">
        <v>-700</v>
      </c>
      <c r="CF60" s="66"/>
      <c r="CG60" s="67">
        <f t="shared" si="0"/>
        <v>-700</v>
      </c>
    </row>
    <row r="61" spans="1:85" ht="15" customHeight="1">
      <c r="A61" s="43" t="s">
        <v>22</v>
      </c>
      <c r="B61" s="70">
        <v>41180</v>
      </c>
      <c r="C61" s="71" t="s">
        <v>45</v>
      </c>
      <c r="D61" s="87"/>
      <c r="E61" s="80">
        <v>-100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80">
        <v>-100</v>
      </c>
      <c r="CF61" s="66"/>
      <c r="CG61" s="67">
        <f t="shared" si="0"/>
        <v>-100</v>
      </c>
    </row>
    <row r="62" spans="1:85" ht="15" customHeight="1">
      <c r="A62" s="84" t="s">
        <v>129</v>
      </c>
      <c r="B62" s="70">
        <v>41180</v>
      </c>
      <c r="C62" s="71" t="s">
        <v>142</v>
      </c>
      <c r="D62" s="87"/>
      <c r="E62" s="80">
        <v>46</v>
      </c>
      <c r="F62" s="66"/>
      <c r="G62" s="66"/>
      <c r="H62" s="66"/>
      <c r="I62" s="66"/>
      <c r="J62" s="66"/>
      <c r="K62" s="66"/>
      <c r="L62" s="66"/>
      <c r="M62" s="66"/>
      <c r="N62" s="66"/>
      <c r="O62" s="80">
        <v>46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80">
        <v>46</v>
      </c>
      <c r="CG62" s="67">
        <f t="shared" si="0"/>
        <v>0</v>
      </c>
    </row>
    <row r="63" spans="1:85" ht="15" customHeight="1">
      <c r="A63" s="84" t="s">
        <v>129</v>
      </c>
      <c r="B63" s="70">
        <v>41180</v>
      </c>
      <c r="C63" s="71" t="s">
        <v>143</v>
      </c>
      <c r="D63" s="87"/>
      <c r="E63" s="80">
        <v>36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80">
        <v>36</v>
      </c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80">
        <v>36</v>
      </c>
      <c r="CG63" s="67">
        <f t="shared" si="0"/>
        <v>0</v>
      </c>
    </row>
    <row r="64" spans="1:85" ht="15" customHeight="1">
      <c r="A64" s="84" t="s">
        <v>129</v>
      </c>
      <c r="B64" s="70">
        <v>41180</v>
      </c>
      <c r="C64" s="71" t="s">
        <v>45</v>
      </c>
      <c r="D64" s="87"/>
      <c r="E64" s="80">
        <v>-130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80">
        <v>-130</v>
      </c>
      <c r="CG64" s="67">
        <f t="shared" si="0"/>
        <v>-130</v>
      </c>
    </row>
    <row r="65" spans="1:85" ht="15" customHeight="1">
      <c r="A65" s="39" t="s">
        <v>23</v>
      </c>
      <c r="B65" s="70">
        <v>41182</v>
      </c>
      <c r="C65" s="71" t="s">
        <v>44</v>
      </c>
      <c r="D65" s="74" t="s">
        <v>230</v>
      </c>
      <c r="E65" s="72">
        <v>-12.5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K65" s="66"/>
      <c r="BL65" s="66"/>
      <c r="BM65" s="66"/>
      <c r="BN65" s="72">
        <v>-12.5</v>
      </c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7">
        <f t="shared" si="0"/>
        <v>0</v>
      </c>
    </row>
    <row r="66" spans="1:85" ht="15" customHeight="1">
      <c r="A66" s="39" t="s">
        <v>23</v>
      </c>
      <c r="B66" s="70">
        <v>41213</v>
      </c>
      <c r="C66" s="71" t="s">
        <v>13</v>
      </c>
      <c r="D66" s="74" t="s">
        <v>278</v>
      </c>
      <c r="E66" s="72">
        <v>-509.1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72">
        <v>-117.28841120242987</v>
      </c>
      <c r="AJ66" s="66"/>
      <c r="AK66" s="72">
        <v>-16.755822424379129</v>
      </c>
      <c r="AO66" s="72">
        <v>-232.7104150275627</v>
      </c>
      <c r="AQ66" s="72">
        <v>-142.34535134562827</v>
      </c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7">
        <f t="shared" ref="CG66:CG129" si="1">E66-SUM(F66:CA66)</f>
        <v>0</v>
      </c>
    </row>
    <row r="67" spans="1:85" ht="15" customHeight="1">
      <c r="A67" s="39" t="s">
        <v>23</v>
      </c>
      <c r="B67" s="70">
        <v>41225</v>
      </c>
      <c r="C67" s="71" t="s">
        <v>145</v>
      </c>
      <c r="D67" s="74"/>
      <c r="E67" s="72">
        <v>800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72">
        <v>800</v>
      </c>
      <c r="CE67" s="66"/>
      <c r="CF67" s="66"/>
      <c r="CG67" s="67">
        <f t="shared" si="1"/>
        <v>800</v>
      </c>
    </row>
    <row r="68" spans="1:85" ht="15" customHeight="1" thickBot="1">
      <c r="A68" s="39" t="s">
        <v>23</v>
      </c>
      <c r="B68" s="70">
        <v>41225</v>
      </c>
      <c r="C68" s="71" t="s">
        <v>176</v>
      </c>
      <c r="D68" s="74"/>
      <c r="E68" s="72">
        <v>130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72">
        <v>130</v>
      </c>
      <c r="CE68" s="66"/>
      <c r="CF68" s="66"/>
      <c r="CG68" s="67">
        <f t="shared" si="1"/>
        <v>130</v>
      </c>
    </row>
    <row r="69" spans="1:85" ht="15" customHeight="1" thickTop="1" thickBot="1">
      <c r="A69" s="10"/>
      <c r="B69" s="41"/>
      <c r="C69" s="42" t="s">
        <v>160</v>
      </c>
      <c r="D69" s="77"/>
      <c r="E69" s="90">
        <f t="shared" ref="E69:AK69" si="2">SUM(E2:E68)</f>
        <v>5591.0699999999961</v>
      </c>
      <c r="F69" s="64">
        <f t="shared" si="2"/>
        <v>0</v>
      </c>
      <c r="G69" s="64">
        <f t="shared" si="2"/>
        <v>0</v>
      </c>
      <c r="H69" s="64">
        <f t="shared" si="2"/>
        <v>0</v>
      </c>
      <c r="I69" s="64">
        <f t="shared" si="2"/>
        <v>0</v>
      </c>
      <c r="J69" s="64">
        <f t="shared" si="2"/>
        <v>0</v>
      </c>
      <c r="K69" s="64">
        <f t="shared" si="2"/>
        <v>6140</v>
      </c>
      <c r="L69" s="64">
        <f t="shared" si="2"/>
        <v>0</v>
      </c>
      <c r="M69" s="64">
        <f t="shared" si="2"/>
        <v>0</v>
      </c>
      <c r="N69" s="64">
        <f t="shared" si="2"/>
        <v>0</v>
      </c>
      <c r="O69" s="64">
        <f t="shared" si="2"/>
        <v>514.70000000000005</v>
      </c>
      <c r="P69" s="64">
        <f t="shared" si="2"/>
        <v>314.5</v>
      </c>
      <c r="Q69" s="64">
        <f t="shared" si="2"/>
        <v>0</v>
      </c>
      <c r="R69" s="64">
        <f t="shared" si="2"/>
        <v>0</v>
      </c>
      <c r="S69" s="64">
        <f t="shared" si="2"/>
        <v>0</v>
      </c>
      <c r="T69" s="64">
        <f t="shared" si="2"/>
        <v>0</v>
      </c>
      <c r="U69" s="64">
        <f t="shared" si="2"/>
        <v>0</v>
      </c>
      <c r="V69" s="64">
        <f t="shared" si="2"/>
        <v>0</v>
      </c>
      <c r="W69" s="64">
        <f t="shared" si="2"/>
        <v>0</v>
      </c>
      <c r="X69" s="64">
        <f t="shared" si="2"/>
        <v>0</v>
      </c>
      <c r="Y69" s="64">
        <f t="shared" si="2"/>
        <v>0</v>
      </c>
      <c r="Z69" s="64">
        <f t="shared" si="2"/>
        <v>0</v>
      </c>
      <c r="AA69" s="64">
        <f t="shared" si="2"/>
        <v>0</v>
      </c>
      <c r="AB69" s="64">
        <f t="shared" si="2"/>
        <v>0</v>
      </c>
      <c r="AC69" s="64">
        <f t="shared" si="2"/>
        <v>694.55</v>
      </c>
      <c r="AD69" s="64">
        <f t="shared" si="2"/>
        <v>0</v>
      </c>
      <c r="AE69" s="64">
        <f t="shared" si="2"/>
        <v>0</v>
      </c>
      <c r="AF69" s="64">
        <f t="shared" si="2"/>
        <v>0</v>
      </c>
      <c r="AG69" s="64">
        <f t="shared" si="2"/>
        <v>0</v>
      </c>
      <c r="AH69" s="64">
        <f t="shared" si="2"/>
        <v>-258.875</v>
      </c>
      <c r="AI69" s="64">
        <f t="shared" si="2"/>
        <v>-117.28841120242987</v>
      </c>
      <c r="AJ69" s="64">
        <f t="shared" si="2"/>
        <v>-36.982882499999995</v>
      </c>
      <c r="AK69" s="64">
        <f t="shared" si="2"/>
        <v>-16.755822424379129</v>
      </c>
      <c r="AL69" s="64">
        <f t="shared" ref="AL69:BP69" si="3">SUM(AL2:AL68)</f>
        <v>0</v>
      </c>
      <c r="AM69" s="64">
        <f t="shared" si="3"/>
        <v>0</v>
      </c>
      <c r="AN69" s="64">
        <f t="shared" si="3"/>
        <v>-527.44026564814817</v>
      </c>
      <c r="AO69" s="64">
        <f t="shared" si="3"/>
        <v>-232.7104150275627</v>
      </c>
      <c r="AP69" s="64">
        <f t="shared" si="3"/>
        <v>-329.05185185185184</v>
      </c>
      <c r="AQ69" s="64">
        <f t="shared" si="3"/>
        <v>-142.34535134562827</v>
      </c>
      <c r="AR69" s="64">
        <f t="shared" si="3"/>
        <v>-2.25</v>
      </c>
      <c r="AS69" s="64">
        <f t="shared" si="3"/>
        <v>0</v>
      </c>
      <c r="AT69" s="64">
        <f t="shared" si="3"/>
        <v>0</v>
      </c>
      <c r="AU69" s="64">
        <f t="shared" si="3"/>
        <v>0</v>
      </c>
      <c r="AV69" s="64">
        <f t="shared" si="3"/>
        <v>0</v>
      </c>
      <c r="AW69" s="64">
        <f t="shared" si="3"/>
        <v>0</v>
      </c>
      <c r="AX69" s="64">
        <f t="shared" si="3"/>
        <v>0</v>
      </c>
      <c r="AY69" s="64">
        <f t="shared" si="3"/>
        <v>0</v>
      </c>
      <c r="AZ69" s="64">
        <f t="shared" si="3"/>
        <v>0</v>
      </c>
      <c r="BA69" s="64">
        <f t="shared" si="3"/>
        <v>0</v>
      </c>
      <c r="BB69" s="64">
        <f t="shared" si="3"/>
        <v>0</v>
      </c>
      <c r="BC69" s="64">
        <f t="shared" si="3"/>
        <v>0</v>
      </c>
      <c r="BD69" s="64">
        <f t="shared" si="3"/>
        <v>0</v>
      </c>
      <c r="BE69" s="64">
        <f t="shared" si="3"/>
        <v>-123.11</v>
      </c>
      <c r="BF69" s="64">
        <f t="shared" si="3"/>
        <v>0</v>
      </c>
      <c r="BG69" s="64">
        <f t="shared" si="3"/>
        <v>0</v>
      </c>
      <c r="BH69" s="64">
        <f t="shared" si="3"/>
        <v>0</v>
      </c>
      <c r="BI69" s="64">
        <f t="shared" si="3"/>
        <v>0</v>
      </c>
      <c r="BJ69" s="64">
        <f t="shared" si="3"/>
        <v>-72.599999999999994</v>
      </c>
      <c r="BK69" s="64">
        <f t="shared" si="3"/>
        <v>0</v>
      </c>
      <c r="BL69" s="64">
        <f t="shared" si="3"/>
        <v>0</v>
      </c>
      <c r="BM69" s="64"/>
      <c r="BN69" s="64">
        <f>SUM(BN2:BN68)</f>
        <v>-12.5</v>
      </c>
      <c r="BO69" s="64">
        <f t="shared" si="3"/>
        <v>-1</v>
      </c>
      <c r="BP69" s="64">
        <f t="shared" si="3"/>
        <v>-6.25</v>
      </c>
      <c r="BQ69" s="64">
        <f>SUM(BQ2:BQ68)</f>
        <v>-1.31</v>
      </c>
      <c r="BR69" s="64">
        <f t="shared" ref="BR69:BU69" si="4">SUM(BR2:BR68)</f>
        <v>-3</v>
      </c>
      <c r="BS69" s="64">
        <f t="shared" si="4"/>
        <v>-0.71</v>
      </c>
      <c r="BT69" s="64">
        <f t="shared" si="4"/>
        <v>-0.36</v>
      </c>
      <c r="BU69" s="64">
        <f t="shared" si="4"/>
        <v>0</v>
      </c>
      <c r="BV69" s="64">
        <f t="shared" ref="BV69:CA69" si="5">SUM(BV2:BV68)</f>
        <v>0</v>
      </c>
      <c r="BW69" s="64">
        <f t="shared" si="5"/>
        <v>-162.84</v>
      </c>
      <c r="BX69" s="64">
        <f t="shared" si="5"/>
        <v>0</v>
      </c>
      <c r="BY69" s="64">
        <f t="shared" si="5"/>
        <v>0</v>
      </c>
      <c r="BZ69" s="64">
        <f t="shared" si="5"/>
        <v>0</v>
      </c>
      <c r="CA69" s="64">
        <f t="shared" si="5"/>
        <v>-25.3</v>
      </c>
      <c r="CB69" s="65">
        <f>SUM(F69:AF69)</f>
        <v>7663.75</v>
      </c>
      <c r="CC69" s="65">
        <f>SUM(AH69:BZ69)</f>
        <v>-2047.3799999999994</v>
      </c>
      <c r="CD69" s="64">
        <f>SUM(CD2:CD68)</f>
        <v>3690</v>
      </c>
      <c r="CE69" s="64">
        <f>SUM(CE2:CE68)</f>
        <v>-147.70000000000005</v>
      </c>
      <c r="CF69" s="64">
        <f>SUM(CF2:CF68)</f>
        <v>-48</v>
      </c>
      <c r="CG69" s="67">
        <f t="shared" si="1"/>
        <v>0</v>
      </c>
    </row>
    <row r="70" spans="1:85" ht="15" customHeight="1" thickTop="1">
      <c r="A70" s="43" t="s">
        <v>22</v>
      </c>
      <c r="B70" s="70">
        <v>41183</v>
      </c>
      <c r="C70" s="71" t="s">
        <v>451</v>
      </c>
      <c r="D70" s="87"/>
      <c r="E70" s="80">
        <v>30</v>
      </c>
      <c r="F70" s="66"/>
      <c r="G70" s="66"/>
      <c r="H70" s="66"/>
      <c r="I70" s="66"/>
      <c r="J70" s="66"/>
      <c r="K70" s="80">
        <v>30</v>
      </c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80">
        <v>30</v>
      </c>
      <c r="CF70" s="66"/>
      <c r="CG70" s="67">
        <f t="shared" si="1"/>
        <v>0</v>
      </c>
    </row>
    <row r="71" spans="1:85" ht="15" customHeight="1">
      <c r="A71" s="43" t="s">
        <v>22</v>
      </c>
      <c r="B71" s="70">
        <v>41183</v>
      </c>
      <c r="C71" s="71" t="s">
        <v>239</v>
      </c>
      <c r="D71" s="87"/>
      <c r="E71" s="80">
        <v>27.65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80">
        <v>27.65</v>
      </c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80">
        <v>27.65</v>
      </c>
      <c r="CF71" s="66"/>
      <c r="CG71" s="67">
        <f t="shared" si="1"/>
        <v>0</v>
      </c>
    </row>
    <row r="72" spans="1:85" ht="15" customHeight="1">
      <c r="A72" s="43" t="s">
        <v>22</v>
      </c>
      <c r="B72" s="70">
        <v>41183</v>
      </c>
      <c r="C72" s="71" t="s">
        <v>240</v>
      </c>
      <c r="D72" s="87"/>
      <c r="E72" s="80">
        <v>27.65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80">
        <v>27.65</v>
      </c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80">
        <v>27.65</v>
      </c>
      <c r="CF72" s="66"/>
      <c r="CG72" s="67">
        <f t="shared" si="1"/>
        <v>0</v>
      </c>
    </row>
    <row r="73" spans="1:85" ht="15" customHeight="1">
      <c r="A73" s="43" t="s">
        <v>22</v>
      </c>
      <c r="B73" s="70">
        <v>41183</v>
      </c>
      <c r="C73" s="71" t="s">
        <v>241</v>
      </c>
      <c r="D73" s="74" t="s">
        <v>270</v>
      </c>
      <c r="E73" s="80">
        <v>-25.3</v>
      </c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80">
        <v>-25.3</v>
      </c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80">
        <v>-25.3</v>
      </c>
      <c r="CF73" s="66"/>
      <c r="CG73" s="67">
        <f t="shared" si="1"/>
        <v>0</v>
      </c>
    </row>
    <row r="74" spans="1:85" ht="15" customHeight="1">
      <c r="A74" s="84" t="s">
        <v>129</v>
      </c>
      <c r="B74" s="70">
        <v>41183</v>
      </c>
      <c r="C74" s="71" t="s">
        <v>281</v>
      </c>
      <c r="D74" s="87"/>
      <c r="E74" s="80">
        <v>30</v>
      </c>
      <c r="F74" s="66"/>
      <c r="G74" s="66"/>
      <c r="H74" s="66"/>
      <c r="I74" s="66"/>
      <c r="J74" s="66"/>
      <c r="K74" s="66"/>
      <c r="L74" s="66"/>
      <c r="M74" s="66"/>
      <c r="N74" s="66"/>
      <c r="O74" s="80">
        <v>30</v>
      </c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80">
        <v>30</v>
      </c>
      <c r="CG74" s="67">
        <f t="shared" si="1"/>
        <v>0</v>
      </c>
    </row>
    <row r="75" spans="1:85" ht="15" customHeight="1">
      <c r="A75" s="39" t="s">
        <v>23</v>
      </c>
      <c r="B75" s="70">
        <v>41184</v>
      </c>
      <c r="C75" s="71" t="s">
        <v>859</v>
      </c>
      <c r="D75" s="87" t="s">
        <v>150</v>
      </c>
      <c r="E75" s="72">
        <v>-25.3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72">
        <v>-25.3</v>
      </c>
      <c r="CB75" s="66"/>
      <c r="CC75" s="66"/>
      <c r="CD75" s="66"/>
      <c r="CE75" s="66"/>
      <c r="CF75" s="66"/>
      <c r="CG75" s="67">
        <f t="shared" si="1"/>
        <v>0</v>
      </c>
    </row>
    <row r="76" spans="1:85" ht="15" customHeight="1">
      <c r="A76" s="39" t="s">
        <v>23</v>
      </c>
      <c r="B76" s="70">
        <v>41184</v>
      </c>
      <c r="C76" s="71" t="s">
        <v>912</v>
      </c>
      <c r="D76" s="87" t="s">
        <v>151</v>
      </c>
      <c r="E76" s="72">
        <v>-3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72">
        <v>-3</v>
      </c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7">
        <f t="shared" si="1"/>
        <v>0</v>
      </c>
    </row>
    <row r="77" spans="1:85" ht="15" customHeight="1">
      <c r="A77" s="39" t="s">
        <v>23</v>
      </c>
      <c r="B77" s="70">
        <v>41184</v>
      </c>
      <c r="C77" s="71" t="s">
        <v>915</v>
      </c>
      <c r="D77" s="87" t="s">
        <v>151</v>
      </c>
      <c r="E77" s="72">
        <v>-0.71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72">
        <v>-0.71</v>
      </c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>
        <f t="shared" si="1"/>
        <v>0</v>
      </c>
    </row>
    <row r="78" spans="1:85" ht="15" customHeight="1">
      <c r="A78" s="39" t="s">
        <v>23</v>
      </c>
      <c r="B78" s="70">
        <v>41184</v>
      </c>
      <c r="C78" s="71" t="s">
        <v>916</v>
      </c>
      <c r="D78" s="87" t="s">
        <v>151</v>
      </c>
      <c r="E78" s="72">
        <v>-0.36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72">
        <v>-0.36</v>
      </c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7">
        <f t="shared" si="1"/>
        <v>0</v>
      </c>
    </row>
    <row r="79" spans="1:85" ht="15" customHeight="1">
      <c r="A79" s="39" t="s">
        <v>23</v>
      </c>
      <c r="B79" s="70">
        <v>41184</v>
      </c>
      <c r="C79" s="71" t="s">
        <v>897</v>
      </c>
      <c r="D79" s="87"/>
      <c r="E79" s="72">
        <v>75.900000000000006</v>
      </c>
      <c r="F79" s="66"/>
      <c r="G79" s="66"/>
      <c r="H79" s="66"/>
      <c r="I79" s="66"/>
      <c r="J79" s="66"/>
      <c r="K79" s="66"/>
      <c r="L79" s="66"/>
      <c r="M79" s="66"/>
      <c r="N79" s="66"/>
      <c r="O79" s="72">
        <v>50.6</v>
      </c>
      <c r="P79" s="72">
        <v>25.3</v>
      </c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7">
        <f t="shared" si="1"/>
        <v>0</v>
      </c>
    </row>
    <row r="80" spans="1:85" ht="15" customHeight="1">
      <c r="A80" s="39" t="s">
        <v>23</v>
      </c>
      <c r="B80" s="70">
        <v>41184</v>
      </c>
      <c r="C80" s="71" t="s">
        <v>906</v>
      </c>
      <c r="D80" s="87" t="s">
        <v>144</v>
      </c>
      <c r="E80" s="72">
        <v>-0.5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72">
        <v>-0.5</v>
      </c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7">
        <f t="shared" si="1"/>
        <v>0</v>
      </c>
    </row>
    <row r="81" spans="1:85" ht="15" customHeight="1">
      <c r="A81" s="39" t="s">
        <v>23</v>
      </c>
      <c r="B81" s="70">
        <v>41184</v>
      </c>
      <c r="C81" s="71" t="s">
        <v>21</v>
      </c>
      <c r="D81" s="87" t="s">
        <v>144</v>
      </c>
      <c r="E81" s="72">
        <v>-0.11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72">
        <v>-0.11</v>
      </c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7">
        <f t="shared" si="1"/>
        <v>0</v>
      </c>
    </row>
    <row r="82" spans="1:85" ht="15" customHeight="1">
      <c r="A82" s="43" t="s">
        <v>22</v>
      </c>
      <c r="B82" s="70">
        <v>41185</v>
      </c>
      <c r="C82" s="71" t="s">
        <v>138</v>
      </c>
      <c r="D82" s="87"/>
      <c r="E82" s="80">
        <v>9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80">
        <v>9</v>
      </c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80">
        <v>9</v>
      </c>
      <c r="CF82" s="66"/>
      <c r="CG82" s="67">
        <f t="shared" si="1"/>
        <v>0</v>
      </c>
    </row>
    <row r="83" spans="1:85" ht="15" customHeight="1">
      <c r="A83" s="43" t="s">
        <v>22</v>
      </c>
      <c r="B83" s="70">
        <v>41186</v>
      </c>
      <c r="C83" s="71" t="s">
        <v>448</v>
      </c>
      <c r="D83" s="87"/>
      <c r="E83" s="80">
        <v>30</v>
      </c>
      <c r="F83" s="66"/>
      <c r="G83" s="66"/>
      <c r="H83" s="66"/>
      <c r="I83" s="66"/>
      <c r="J83" s="66"/>
      <c r="K83" s="80">
        <v>30</v>
      </c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80">
        <v>30</v>
      </c>
      <c r="CF83" s="66"/>
      <c r="CG83" s="67">
        <f t="shared" si="1"/>
        <v>0</v>
      </c>
    </row>
    <row r="84" spans="1:85" ht="15" customHeight="1">
      <c r="A84" s="43" t="s">
        <v>22</v>
      </c>
      <c r="B84" s="70">
        <v>41186</v>
      </c>
      <c r="C84" s="71" t="s">
        <v>447</v>
      </c>
      <c r="D84" s="87"/>
      <c r="E84" s="80">
        <v>30</v>
      </c>
      <c r="F84" s="66"/>
      <c r="G84" s="66"/>
      <c r="H84" s="66"/>
      <c r="I84" s="66"/>
      <c r="J84" s="66"/>
      <c r="K84" s="80">
        <v>30</v>
      </c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80">
        <v>30</v>
      </c>
      <c r="CF84" s="66"/>
      <c r="CG84" s="67">
        <f t="shared" si="1"/>
        <v>0</v>
      </c>
    </row>
    <row r="85" spans="1:85" ht="15" customHeight="1">
      <c r="A85" s="43" t="s">
        <v>22</v>
      </c>
      <c r="B85" s="70">
        <v>41186</v>
      </c>
      <c r="C85" s="71" t="s">
        <v>244</v>
      </c>
      <c r="D85" s="87"/>
      <c r="E85" s="80">
        <v>30</v>
      </c>
      <c r="F85" s="66"/>
      <c r="G85" s="66"/>
      <c r="H85" s="66"/>
      <c r="I85" s="66"/>
      <c r="J85" s="66"/>
      <c r="K85" s="80">
        <v>30</v>
      </c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80">
        <v>30</v>
      </c>
      <c r="CF85" s="66"/>
      <c r="CG85" s="67">
        <f t="shared" si="1"/>
        <v>0</v>
      </c>
    </row>
    <row r="86" spans="1:85" ht="15" customHeight="1">
      <c r="A86" s="43" t="s">
        <v>22</v>
      </c>
      <c r="B86" s="70">
        <v>41186</v>
      </c>
      <c r="C86" s="71" t="s">
        <v>245</v>
      </c>
      <c r="D86" s="87"/>
      <c r="E86" s="80">
        <v>4.5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80">
        <v>4.5</v>
      </c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80">
        <v>4.5</v>
      </c>
      <c r="CF86" s="66"/>
      <c r="CG86" s="67">
        <f t="shared" si="1"/>
        <v>0</v>
      </c>
    </row>
    <row r="87" spans="1:85" ht="15" customHeight="1">
      <c r="A87" s="43" t="s">
        <v>22</v>
      </c>
      <c r="B87" s="70">
        <v>41186</v>
      </c>
      <c r="C87" s="71" t="s">
        <v>449</v>
      </c>
      <c r="D87" s="87"/>
      <c r="E87" s="80">
        <v>30</v>
      </c>
      <c r="F87" s="66"/>
      <c r="G87" s="66"/>
      <c r="H87" s="66"/>
      <c r="I87" s="66"/>
      <c r="J87" s="66"/>
      <c r="K87" s="80">
        <v>30</v>
      </c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80">
        <v>30</v>
      </c>
      <c r="CF87" s="66"/>
      <c r="CG87" s="67">
        <f t="shared" si="1"/>
        <v>0</v>
      </c>
    </row>
    <row r="88" spans="1:85" ht="15" customHeight="1">
      <c r="A88" s="43" t="s">
        <v>22</v>
      </c>
      <c r="B88" s="70">
        <v>41190</v>
      </c>
      <c r="C88" s="71" t="s">
        <v>450</v>
      </c>
      <c r="D88" s="87"/>
      <c r="E88" s="80">
        <v>30</v>
      </c>
      <c r="F88" s="66"/>
      <c r="G88" s="66"/>
      <c r="H88" s="66"/>
      <c r="I88" s="66"/>
      <c r="J88" s="66"/>
      <c r="K88" s="80">
        <v>30</v>
      </c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80">
        <v>30</v>
      </c>
      <c r="CF88" s="66"/>
      <c r="CG88" s="67">
        <f t="shared" si="1"/>
        <v>0</v>
      </c>
    </row>
    <row r="89" spans="1:85" ht="15" customHeight="1">
      <c r="A89" s="43" t="s">
        <v>22</v>
      </c>
      <c r="B89" s="70">
        <v>41190</v>
      </c>
      <c r="C89" s="71" t="s">
        <v>248</v>
      </c>
      <c r="D89" s="74" t="s">
        <v>275</v>
      </c>
      <c r="E89" s="80">
        <v>-3.75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80">
        <v>-3.75</v>
      </c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80">
        <v>-3.75</v>
      </c>
      <c r="CF89" s="66"/>
      <c r="CG89" s="67">
        <f t="shared" si="1"/>
        <v>0</v>
      </c>
    </row>
    <row r="90" spans="1:85" ht="15" customHeight="1">
      <c r="A90" s="43" t="s">
        <v>22</v>
      </c>
      <c r="B90" s="70">
        <v>41190</v>
      </c>
      <c r="C90" s="71" t="s">
        <v>249</v>
      </c>
      <c r="D90" s="74" t="s">
        <v>276</v>
      </c>
      <c r="E90" s="80">
        <v>-8.4499999999999993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80">
        <v>-8.4499999999999993</v>
      </c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80">
        <v>-8.4499999999999993</v>
      </c>
      <c r="CF90" s="66"/>
      <c r="CG90" s="67">
        <f t="shared" si="1"/>
        <v>0</v>
      </c>
    </row>
    <row r="91" spans="1:85" ht="15" customHeight="1">
      <c r="A91" s="39" t="s">
        <v>23</v>
      </c>
      <c r="B91" s="70">
        <v>41191</v>
      </c>
      <c r="C91" s="71" t="s">
        <v>313</v>
      </c>
      <c r="D91" s="87"/>
      <c r="E91" s="72">
        <v>3918.2</v>
      </c>
      <c r="F91" s="66"/>
      <c r="G91" s="66"/>
      <c r="H91" s="66"/>
      <c r="I91" s="66"/>
      <c r="J91" s="66"/>
      <c r="K91" s="66"/>
      <c r="L91" s="72">
        <v>1443.6</v>
      </c>
      <c r="M91" s="72">
        <v>1080</v>
      </c>
      <c r="N91" s="72">
        <v>188.6</v>
      </c>
      <c r="O91" s="72">
        <v>820</v>
      </c>
      <c r="P91" s="72">
        <v>386</v>
      </c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7">
        <f t="shared" si="1"/>
        <v>0</v>
      </c>
    </row>
    <row r="92" spans="1:85" ht="15" customHeight="1">
      <c r="A92" s="39" t="s">
        <v>23</v>
      </c>
      <c r="B92" s="70">
        <v>41191</v>
      </c>
      <c r="C92" s="71" t="s">
        <v>905</v>
      </c>
      <c r="D92" s="87" t="s">
        <v>144</v>
      </c>
      <c r="E92" s="72">
        <v>-25.5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72">
        <v>-25.5</v>
      </c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7">
        <f t="shared" si="1"/>
        <v>0</v>
      </c>
    </row>
    <row r="93" spans="1:85" ht="15" customHeight="1">
      <c r="A93" s="39" t="s">
        <v>23</v>
      </c>
      <c r="B93" s="70">
        <v>41191</v>
      </c>
      <c r="C93" s="71" t="s">
        <v>21</v>
      </c>
      <c r="D93" s="87" t="s">
        <v>144</v>
      </c>
      <c r="E93" s="72">
        <v>-5.36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72">
        <v>-5.36</v>
      </c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7">
        <f t="shared" si="1"/>
        <v>0</v>
      </c>
    </row>
    <row r="94" spans="1:85" ht="15" customHeight="1">
      <c r="A94" s="43" t="s">
        <v>22</v>
      </c>
      <c r="B94" s="70">
        <v>41191</v>
      </c>
      <c r="C94" s="71" t="s">
        <v>250</v>
      </c>
      <c r="D94" s="87"/>
      <c r="E94" s="80">
        <v>12.6</v>
      </c>
      <c r="F94" s="66"/>
      <c r="G94" s="66"/>
      <c r="H94" s="66"/>
      <c r="J94" s="66"/>
      <c r="K94" s="66"/>
      <c r="L94" s="80">
        <v>12.6</v>
      </c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80">
        <v>12.6</v>
      </c>
      <c r="CF94" s="66"/>
      <c r="CG94" s="67">
        <f t="shared" si="1"/>
        <v>0</v>
      </c>
    </row>
    <row r="95" spans="1:85" ht="15" customHeight="1">
      <c r="A95" s="39" t="s">
        <v>23</v>
      </c>
      <c r="B95" s="70">
        <v>41192</v>
      </c>
      <c r="C95" s="71" t="s">
        <v>10</v>
      </c>
      <c r="D95" s="74" t="s">
        <v>271</v>
      </c>
      <c r="E95" s="72">
        <v>-162.84</v>
      </c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72">
        <v>-162.84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7">
        <f t="shared" si="1"/>
        <v>0</v>
      </c>
    </row>
    <row r="96" spans="1:85" ht="15" customHeight="1">
      <c r="A96" s="43" t="s">
        <v>22</v>
      </c>
      <c r="B96" s="70">
        <v>41192</v>
      </c>
      <c r="C96" s="71" t="s">
        <v>251</v>
      </c>
      <c r="D96" s="74" t="s">
        <v>277</v>
      </c>
      <c r="E96" s="80">
        <v>-9</v>
      </c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80">
        <v>-9</v>
      </c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80">
        <v>-9</v>
      </c>
      <c r="CF96" s="66"/>
      <c r="CG96" s="67">
        <f t="shared" si="1"/>
        <v>0</v>
      </c>
    </row>
    <row r="97" spans="1:85" ht="15" customHeight="1">
      <c r="A97" s="43" t="s">
        <v>22</v>
      </c>
      <c r="B97" s="70">
        <v>41192</v>
      </c>
      <c r="C97" s="71" t="s">
        <v>252</v>
      </c>
      <c r="D97" s="87"/>
      <c r="E97" s="80">
        <v>25.2</v>
      </c>
      <c r="F97" s="66"/>
      <c r="G97" s="66"/>
      <c r="H97" s="66"/>
      <c r="I97" s="66"/>
      <c r="J97" s="66"/>
      <c r="K97" s="66"/>
      <c r="L97" s="80">
        <v>25.2</v>
      </c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80">
        <v>25.2</v>
      </c>
      <c r="CF97" s="66"/>
      <c r="CG97" s="67">
        <f t="shared" si="1"/>
        <v>0</v>
      </c>
    </row>
    <row r="98" spans="1:85" ht="15" customHeight="1">
      <c r="A98" s="43" t="s">
        <v>22</v>
      </c>
      <c r="B98" s="70">
        <v>41193</v>
      </c>
      <c r="C98" s="71" t="s">
        <v>253</v>
      </c>
      <c r="D98" s="87"/>
      <c r="E98" s="80">
        <v>12.6</v>
      </c>
      <c r="L98" s="80">
        <v>12.6</v>
      </c>
      <c r="BI98" s="38"/>
      <c r="BU98" s="45"/>
      <c r="BW98" s="66"/>
      <c r="CE98" s="80">
        <v>12.6</v>
      </c>
      <c r="CG98" s="67">
        <f t="shared" si="1"/>
        <v>0</v>
      </c>
    </row>
    <row r="99" spans="1:85" ht="15" customHeight="1">
      <c r="A99" s="39" t="s">
        <v>23</v>
      </c>
      <c r="B99" s="70">
        <v>41197</v>
      </c>
      <c r="C99" s="71" t="s">
        <v>859</v>
      </c>
      <c r="D99" s="87" t="s">
        <v>150</v>
      </c>
      <c r="E99" s="72">
        <v>-25</v>
      </c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72">
        <v>-25</v>
      </c>
      <c r="CB99" s="66"/>
      <c r="CC99" s="66"/>
      <c r="CD99" s="66"/>
      <c r="CE99" s="66"/>
      <c r="CF99" s="66"/>
      <c r="CG99" s="67">
        <f t="shared" si="1"/>
        <v>0</v>
      </c>
    </row>
    <row r="100" spans="1:85" ht="15" customHeight="1">
      <c r="A100" s="39" t="s">
        <v>23</v>
      </c>
      <c r="B100" s="70">
        <v>41197</v>
      </c>
      <c r="C100" s="71" t="s">
        <v>912</v>
      </c>
      <c r="D100" s="87" t="s">
        <v>151</v>
      </c>
      <c r="E100" s="72">
        <v>-3</v>
      </c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72">
        <v>-3</v>
      </c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7">
        <f t="shared" si="1"/>
        <v>0</v>
      </c>
    </row>
    <row r="101" spans="1:85" ht="15" customHeight="1">
      <c r="A101" s="39" t="s">
        <v>23</v>
      </c>
      <c r="B101" s="70">
        <v>41197</v>
      </c>
      <c r="C101" s="71" t="s">
        <v>915</v>
      </c>
      <c r="D101" s="87" t="s">
        <v>151</v>
      </c>
      <c r="E101" s="72">
        <v>-0.71</v>
      </c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72">
        <v>-0.71</v>
      </c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7">
        <f t="shared" si="1"/>
        <v>0</v>
      </c>
    </row>
    <row r="102" spans="1:85" ht="15" customHeight="1">
      <c r="A102" s="39" t="s">
        <v>23</v>
      </c>
      <c r="B102" s="70">
        <v>41197</v>
      </c>
      <c r="C102" s="71" t="s">
        <v>916</v>
      </c>
      <c r="D102" s="87" t="s">
        <v>151</v>
      </c>
      <c r="E102" s="72">
        <v>-0.36</v>
      </c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72">
        <v>-0.36</v>
      </c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7">
        <f t="shared" si="1"/>
        <v>0</v>
      </c>
    </row>
    <row r="103" spans="1:85" ht="15" customHeight="1">
      <c r="A103" s="39" t="s">
        <v>23</v>
      </c>
      <c r="B103" s="70">
        <v>41198</v>
      </c>
      <c r="C103" s="71" t="s">
        <v>859</v>
      </c>
      <c r="D103" s="87" t="s">
        <v>150</v>
      </c>
      <c r="E103" s="72">
        <v>-18</v>
      </c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72">
        <v>-18</v>
      </c>
      <c r="CB103" s="66"/>
      <c r="CC103" s="66"/>
      <c r="CD103" s="66"/>
      <c r="CE103" s="66"/>
      <c r="CF103" s="66"/>
      <c r="CG103" s="67">
        <f t="shared" si="1"/>
        <v>0</v>
      </c>
    </row>
    <row r="104" spans="1:85" ht="15" customHeight="1">
      <c r="A104" s="39" t="s">
        <v>23</v>
      </c>
      <c r="B104" s="70">
        <v>41198</v>
      </c>
      <c r="C104" s="71" t="s">
        <v>912</v>
      </c>
      <c r="D104" s="87" t="s">
        <v>151</v>
      </c>
      <c r="E104" s="72">
        <v>-3</v>
      </c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72">
        <v>-3</v>
      </c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7">
        <f t="shared" si="1"/>
        <v>0</v>
      </c>
    </row>
    <row r="105" spans="1:85" ht="15" customHeight="1">
      <c r="A105" s="39" t="s">
        <v>23</v>
      </c>
      <c r="B105" s="70">
        <v>41198</v>
      </c>
      <c r="C105" s="71" t="s">
        <v>915</v>
      </c>
      <c r="D105" s="87" t="s">
        <v>151</v>
      </c>
      <c r="E105" s="72">
        <v>-0.71</v>
      </c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72">
        <v>-0.71</v>
      </c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7">
        <f t="shared" si="1"/>
        <v>0</v>
      </c>
    </row>
    <row r="106" spans="1:85" ht="15" customHeight="1">
      <c r="A106" s="39" t="s">
        <v>23</v>
      </c>
      <c r="B106" s="70">
        <v>41198</v>
      </c>
      <c r="C106" s="71" t="s">
        <v>916</v>
      </c>
      <c r="D106" s="87" t="s">
        <v>151</v>
      </c>
      <c r="E106" s="72">
        <v>-0.36</v>
      </c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72">
        <v>-0.36</v>
      </c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7">
        <f t="shared" si="1"/>
        <v>0</v>
      </c>
    </row>
    <row r="107" spans="1:85" ht="15" customHeight="1">
      <c r="A107" s="39" t="s">
        <v>23</v>
      </c>
      <c r="B107" s="70">
        <v>41198</v>
      </c>
      <c r="C107" s="71" t="s">
        <v>237</v>
      </c>
      <c r="D107" s="74" t="s">
        <v>227</v>
      </c>
      <c r="E107" s="72">
        <v>-174.8</v>
      </c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72">
        <v>-174.8</v>
      </c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7">
        <f t="shared" si="1"/>
        <v>0</v>
      </c>
    </row>
    <row r="108" spans="1:85" ht="15" customHeight="1">
      <c r="A108" s="39" t="s">
        <v>23</v>
      </c>
      <c r="B108" s="70">
        <v>41198</v>
      </c>
      <c r="C108" s="71" t="s">
        <v>906</v>
      </c>
      <c r="D108" s="87" t="s">
        <v>144</v>
      </c>
      <c r="E108" s="72">
        <v>-1</v>
      </c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72">
        <v>-1</v>
      </c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7">
        <f t="shared" si="1"/>
        <v>0</v>
      </c>
    </row>
    <row r="109" spans="1:85" ht="15" customHeight="1">
      <c r="A109" s="39" t="s">
        <v>23</v>
      </c>
      <c r="B109" s="70">
        <v>41198</v>
      </c>
      <c r="C109" s="71" t="s">
        <v>126</v>
      </c>
      <c r="D109" s="74" t="s">
        <v>231</v>
      </c>
      <c r="E109" s="72">
        <v>-32.479999999999997</v>
      </c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72">
        <v>-32.479999999999997</v>
      </c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7">
        <f t="shared" si="1"/>
        <v>0</v>
      </c>
    </row>
    <row r="110" spans="1:85" ht="15" customHeight="1">
      <c r="A110" s="43" t="s">
        <v>22</v>
      </c>
      <c r="B110" s="70">
        <v>41198</v>
      </c>
      <c r="C110" s="71" t="s">
        <v>283</v>
      </c>
      <c r="D110" s="74" t="s">
        <v>362</v>
      </c>
      <c r="E110" s="80">
        <v>-40</v>
      </c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80">
        <v>-40</v>
      </c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80">
        <v>-40</v>
      </c>
      <c r="CF110" s="66"/>
      <c r="CG110" s="67">
        <f t="shared" si="1"/>
        <v>0</v>
      </c>
    </row>
    <row r="111" spans="1:85" ht="15" customHeight="1">
      <c r="A111" s="43" t="s">
        <v>22</v>
      </c>
      <c r="B111" s="70">
        <v>41198</v>
      </c>
      <c r="C111" s="71" t="s">
        <v>256</v>
      </c>
      <c r="D111" s="87"/>
      <c r="E111" s="80">
        <v>42</v>
      </c>
      <c r="F111" s="66"/>
      <c r="G111" s="66"/>
      <c r="H111" s="66"/>
      <c r="I111" s="66"/>
      <c r="J111" s="66"/>
      <c r="K111" s="66"/>
      <c r="L111" s="66"/>
      <c r="M111" s="66"/>
      <c r="N111" s="66"/>
      <c r="O111" s="80">
        <v>42</v>
      </c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80">
        <v>42</v>
      </c>
      <c r="CF111" s="66"/>
      <c r="CG111" s="67">
        <f t="shared" si="1"/>
        <v>0</v>
      </c>
    </row>
    <row r="112" spans="1:85" ht="15" customHeight="1">
      <c r="A112" s="43" t="s">
        <v>22</v>
      </c>
      <c r="B112" s="70">
        <v>41198</v>
      </c>
      <c r="C112" s="71" t="s">
        <v>134</v>
      </c>
      <c r="D112" s="87"/>
      <c r="E112" s="80">
        <v>7.5</v>
      </c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80">
        <v>7.5</v>
      </c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80">
        <v>7.5</v>
      </c>
      <c r="CF112" s="66"/>
      <c r="CG112" s="67">
        <f t="shared" si="1"/>
        <v>0</v>
      </c>
    </row>
    <row r="113" spans="1:85" ht="15" customHeight="1">
      <c r="A113" s="39" t="s">
        <v>23</v>
      </c>
      <c r="B113" s="70">
        <v>41199</v>
      </c>
      <c r="C113" s="71" t="s">
        <v>859</v>
      </c>
      <c r="D113" s="87" t="s">
        <v>150</v>
      </c>
      <c r="E113" s="72">
        <v>-142.6</v>
      </c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72">
        <v>-142.6</v>
      </c>
      <c r="CB113" s="66"/>
      <c r="CC113" s="66"/>
      <c r="CD113" s="66"/>
      <c r="CE113" s="66"/>
      <c r="CF113" s="66"/>
      <c r="CG113" s="67">
        <f t="shared" si="1"/>
        <v>0</v>
      </c>
    </row>
    <row r="114" spans="1:85" ht="15" customHeight="1">
      <c r="A114" s="39" t="s">
        <v>23</v>
      </c>
      <c r="B114" s="70">
        <v>41199</v>
      </c>
      <c r="C114" s="71" t="s">
        <v>912</v>
      </c>
      <c r="D114" s="87" t="s">
        <v>151</v>
      </c>
      <c r="E114" s="72">
        <v>-18</v>
      </c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72">
        <v>-18</v>
      </c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7">
        <f t="shared" si="1"/>
        <v>0</v>
      </c>
    </row>
    <row r="115" spans="1:85" ht="15" customHeight="1">
      <c r="A115" s="39" t="s">
        <v>23</v>
      </c>
      <c r="B115" s="70">
        <v>41199</v>
      </c>
      <c r="C115" s="71" t="s">
        <v>915</v>
      </c>
      <c r="D115" s="87" t="s">
        <v>151</v>
      </c>
      <c r="E115" s="72">
        <v>-4.2300000000000004</v>
      </c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72">
        <v>-4.2300000000000004</v>
      </c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7">
        <f t="shared" si="1"/>
        <v>0</v>
      </c>
    </row>
    <row r="116" spans="1:85" ht="15" customHeight="1">
      <c r="A116" s="39" t="s">
        <v>23</v>
      </c>
      <c r="B116" s="70">
        <v>41199</v>
      </c>
      <c r="C116" s="71" t="s">
        <v>916</v>
      </c>
      <c r="D116" s="87" t="s">
        <v>151</v>
      </c>
      <c r="E116" s="72">
        <v>-2.16</v>
      </c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72">
        <v>-2.16</v>
      </c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7">
        <f t="shared" si="1"/>
        <v>0</v>
      </c>
    </row>
    <row r="117" spans="1:85" ht="15" customHeight="1">
      <c r="A117" s="43" t="s">
        <v>22</v>
      </c>
      <c r="B117" s="70">
        <v>41199</v>
      </c>
      <c r="C117" s="71" t="s">
        <v>134</v>
      </c>
      <c r="D117" s="87"/>
      <c r="E117" s="80">
        <v>7.5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80">
        <v>7.5</v>
      </c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80">
        <v>7.5</v>
      </c>
      <c r="CF117" s="66"/>
      <c r="CG117" s="67">
        <f t="shared" si="1"/>
        <v>0</v>
      </c>
    </row>
    <row r="118" spans="1:85" ht="15" customHeight="1">
      <c r="A118" s="43" t="s">
        <v>22</v>
      </c>
      <c r="B118" s="70">
        <v>41199</v>
      </c>
      <c r="C118" s="71" t="s">
        <v>257</v>
      </c>
      <c r="D118" s="87"/>
      <c r="E118" s="80">
        <v>40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80">
        <v>40</v>
      </c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80">
        <v>40</v>
      </c>
      <c r="CF118" s="66"/>
      <c r="CG118" s="67">
        <f t="shared" si="1"/>
        <v>0</v>
      </c>
    </row>
    <row r="119" spans="1:85" ht="15" customHeight="1">
      <c r="A119" s="43" t="s">
        <v>22</v>
      </c>
      <c r="B119" s="70">
        <v>41199</v>
      </c>
      <c r="C119" s="71" t="s">
        <v>137</v>
      </c>
      <c r="D119" s="87"/>
      <c r="E119" s="80">
        <v>29.2</v>
      </c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80">
        <v>29.2</v>
      </c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80">
        <v>29.2</v>
      </c>
      <c r="CF119" s="66"/>
      <c r="CG119" s="67">
        <f t="shared" si="1"/>
        <v>0</v>
      </c>
    </row>
    <row r="120" spans="1:85" ht="15" customHeight="1">
      <c r="A120" s="43" t="s">
        <v>22</v>
      </c>
      <c r="B120" s="70">
        <v>41200</v>
      </c>
      <c r="C120" s="71" t="s">
        <v>258</v>
      </c>
      <c r="D120" s="87"/>
      <c r="E120" s="80">
        <v>19.5</v>
      </c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80">
        <v>4.5</v>
      </c>
      <c r="AB120" s="66"/>
      <c r="AC120" s="66"/>
      <c r="AD120" s="80">
        <v>15</v>
      </c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80">
        <v>19.5</v>
      </c>
      <c r="CF120" s="66"/>
      <c r="CG120" s="67">
        <f t="shared" si="1"/>
        <v>0</v>
      </c>
    </row>
    <row r="121" spans="1:85" ht="15" customHeight="1">
      <c r="A121" s="43" t="s">
        <v>22</v>
      </c>
      <c r="B121" s="70">
        <v>41201</v>
      </c>
      <c r="C121" s="71" t="s">
        <v>134</v>
      </c>
      <c r="D121" s="87"/>
      <c r="E121" s="80">
        <v>7.5</v>
      </c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80">
        <v>7.5</v>
      </c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80">
        <v>7.5</v>
      </c>
      <c r="CF121" s="66"/>
      <c r="CG121" s="67">
        <f t="shared" si="1"/>
        <v>0</v>
      </c>
    </row>
    <row r="122" spans="1:85" ht="15" customHeight="1">
      <c r="A122" s="43" t="s">
        <v>22</v>
      </c>
      <c r="B122" s="70">
        <v>41201</v>
      </c>
      <c r="C122" s="71" t="s">
        <v>134</v>
      </c>
      <c r="D122" s="87"/>
      <c r="E122" s="80">
        <v>7.5</v>
      </c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80">
        <v>7.5</v>
      </c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80">
        <v>7.5</v>
      </c>
      <c r="CF122" s="66"/>
      <c r="CG122" s="67">
        <f t="shared" si="1"/>
        <v>0</v>
      </c>
    </row>
    <row r="123" spans="1:85" ht="15" customHeight="1">
      <c r="A123" s="43" t="s">
        <v>22</v>
      </c>
      <c r="B123" s="70">
        <v>41201</v>
      </c>
      <c r="C123" s="71" t="s">
        <v>147</v>
      </c>
      <c r="D123" s="87"/>
      <c r="E123" s="80">
        <v>15</v>
      </c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80">
        <v>15</v>
      </c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80">
        <v>15</v>
      </c>
      <c r="CF123" s="66"/>
      <c r="CG123" s="67">
        <f t="shared" si="1"/>
        <v>0</v>
      </c>
    </row>
    <row r="124" spans="1:85" ht="15" customHeight="1">
      <c r="A124" s="39" t="s">
        <v>23</v>
      </c>
      <c r="B124" s="70">
        <v>41204</v>
      </c>
      <c r="C124" s="71" t="s">
        <v>14</v>
      </c>
      <c r="D124" s="74" t="s">
        <v>272</v>
      </c>
      <c r="E124" s="72">
        <v>-105.64</v>
      </c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72">
        <v>-16.225165664145475</v>
      </c>
      <c r="AK124" s="72">
        <v>-16.225165664145475</v>
      </c>
      <c r="AL124" s="66"/>
      <c r="AM124" s="66"/>
      <c r="AN124" s="66"/>
      <c r="AO124" s="72">
        <v>-43.652518964083484</v>
      </c>
      <c r="AQ124" s="72">
        <v>-29.537149707625552</v>
      </c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7">
        <f t="shared" si="1"/>
        <v>0</v>
      </c>
    </row>
    <row r="125" spans="1:85" ht="15" customHeight="1">
      <c r="A125" s="43" t="s">
        <v>22</v>
      </c>
      <c r="B125" s="70">
        <v>41205</v>
      </c>
      <c r="C125" s="71" t="s">
        <v>259</v>
      </c>
      <c r="D125" s="74" t="s">
        <v>280</v>
      </c>
      <c r="E125" s="80">
        <v>-18</v>
      </c>
      <c r="F125" s="66"/>
      <c r="G125" s="66"/>
      <c r="H125" s="66"/>
      <c r="I125" s="66"/>
      <c r="J125" s="66"/>
      <c r="K125" s="66"/>
      <c r="L125" s="66"/>
      <c r="M125" s="66"/>
      <c r="N125" s="80">
        <v>-18</v>
      </c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O125" s="66"/>
      <c r="BQ125" s="66"/>
      <c r="BR125" s="68"/>
      <c r="BS125" s="68"/>
      <c r="BU125" s="45"/>
      <c r="CE125" s="80">
        <v>-18</v>
      </c>
      <c r="CG125" s="67">
        <f t="shared" si="1"/>
        <v>0</v>
      </c>
    </row>
    <row r="126" spans="1:85" ht="15" customHeight="1">
      <c r="A126" s="39" t="s">
        <v>23</v>
      </c>
      <c r="B126" s="70">
        <v>41206</v>
      </c>
      <c r="C126" s="71" t="s">
        <v>302</v>
      </c>
      <c r="D126" s="87" t="s">
        <v>150</v>
      </c>
      <c r="E126" s="72">
        <v>22.07</v>
      </c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72">
        <v>3</v>
      </c>
      <c r="BS126" s="72">
        <v>0.71</v>
      </c>
      <c r="BT126" s="72">
        <v>0.36</v>
      </c>
      <c r="BU126" s="66"/>
      <c r="BV126" s="66"/>
      <c r="BW126" s="66"/>
      <c r="BX126" s="66"/>
      <c r="BY126" s="66"/>
      <c r="BZ126" s="66"/>
      <c r="CA126" s="72">
        <v>18</v>
      </c>
      <c r="CB126" s="66"/>
      <c r="CC126" s="66"/>
      <c r="CD126" s="72">
        <v>22.07</v>
      </c>
      <c r="CE126" s="66"/>
      <c r="CF126" s="66"/>
      <c r="CG126" s="67">
        <f t="shared" si="1"/>
        <v>0</v>
      </c>
    </row>
    <row r="127" spans="1:85" ht="15" customHeight="1">
      <c r="A127" s="39" t="s">
        <v>23</v>
      </c>
      <c r="B127" s="70">
        <v>41207</v>
      </c>
      <c r="C127" s="71" t="s">
        <v>19</v>
      </c>
      <c r="D127" s="74" t="s">
        <v>273</v>
      </c>
      <c r="E127" s="72">
        <v>-7.3</v>
      </c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72">
        <v>-7.3</v>
      </c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T127" s="66"/>
      <c r="BU127" s="66"/>
      <c r="BV127" s="66"/>
      <c r="BW127" s="66"/>
      <c r="BY127" s="66"/>
      <c r="BZ127" s="66"/>
      <c r="CA127" s="66"/>
      <c r="CB127" s="66"/>
      <c r="CC127" s="66"/>
      <c r="CD127" s="66"/>
      <c r="CE127" s="66"/>
      <c r="CF127" s="66"/>
      <c r="CG127" s="67">
        <f t="shared" si="1"/>
        <v>0</v>
      </c>
    </row>
    <row r="128" spans="1:85" ht="15" customHeight="1">
      <c r="A128" s="39" t="s">
        <v>23</v>
      </c>
      <c r="B128" s="70">
        <v>41207</v>
      </c>
      <c r="C128" s="71" t="s">
        <v>296</v>
      </c>
      <c r="D128" s="87" t="s">
        <v>150</v>
      </c>
      <c r="E128" s="72">
        <v>29.37</v>
      </c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72">
        <v>3</v>
      </c>
      <c r="BS128" s="72">
        <v>0.71</v>
      </c>
      <c r="BT128" s="72">
        <v>0.36</v>
      </c>
      <c r="BU128" s="72"/>
      <c r="BV128" s="72"/>
      <c r="BW128" s="72"/>
      <c r="BX128" s="72"/>
      <c r="BY128" s="72"/>
      <c r="BZ128" s="72"/>
      <c r="CA128" s="72">
        <v>25.3</v>
      </c>
      <c r="CB128" s="66"/>
      <c r="CC128" s="66"/>
      <c r="CD128" s="72">
        <v>29.37</v>
      </c>
      <c r="CE128" s="66"/>
      <c r="CF128" s="66"/>
      <c r="CG128" s="67">
        <f t="shared" si="1"/>
        <v>0</v>
      </c>
    </row>
    <row r="129" spans="1:85" ht="15" customHeight="1">
      <c r="A129" s="39" t="s">
        <v>23</v>
      </c>
      <c r="B129" s="70">
        <v>41207</v>
      </c>
      <c r="C129" s="71" t="s">
        <v>296</v>
      </c>
      <c r="D129" s="87" t="s">
        <v>150</v>
      </c>
      <c r="E129" s="72">
        <v>44.07</v>
      </c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72">
        <v>3</v>
      </c>
      <c r="BS129" s="72">
        <v>0.71</v>
      </c>
      <c r="BT129" s="72">
        <v>0.36</v>
      </c>
      <c r="BU129" s="66"/>
      <c r="BV129" s="66"/>
      <c r="BW129" s="66"/>
      <c r="BX129" s="66"/>
      <c r="BY129" s="66"/>
      <c r="BZ129" s="66"/>
      <c r="CA129" s="72">
        <v>40</v>
      </c>
      <c r="CB129" s="66"/>
      <c r="CC129" s="66"/>
      <c r="CD129" s="72">
        <v>44.07</v>
      </c>
      <c r="CE129" s="66"/>
      <c r="CF129" s="66"/>
      <c r="CG129" s="67">
        <f t="shared" si="1"/>
        <v>0</v>
      </c>
    </row>
    <row r="130" spans="1:85" ht="15" customHeight="1">
      <c r="A130" s="39" t="s">
        <v>23</v>
      </c>
      <c r="B130" s="70">
        <v>41207</v>
      </c>
      <c r="C130" s="71" t="s">
        <v>301</v>
      </c>
      <c r="D130" s="87" t="s">
        <v>150</v>
      </c>
      <c r="E130" s="72">
        <v>34.67</v>
      </c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72">
        <v>3</v>
      </c>
      <c r="BS130" s="72">
        <v>0.71</v>
      </c>
      <c r="BT130" s="72">
        <v>0.36</v>
      </c>
      <c r="BU130" s="66"/>
      <c r="BV130" s="66"/>
      <c r="BW130" s="66"/>
      <c r="BX130" s="66"/>
      <c r="BY130" s="66"/>
      <c r="BZ130" s="66"/>
      <c r="CA130" s="72">
        <v>30.6</v>
      </c>
      <c r="CB130" s="66"/>
      <c r="CC130" s="66"/>
      <c r="CD130" s="72">
        <v>34.67</v>
      </c>
      <c r="CE130" s="66"/>
      <c r="CF130" s="66"/>
      <c r="CG130" s="67">
        <f t="shared" ref="CG130:CG193" si="6">E130-SUM(F130:CA130)</f>
        <v>0</v>
      </c>
    </row>
    <row r="131" spans="1:85" ht="15" customHeight="1">
      <c r="A131" s="43" t="s">
        <v>22</v>
      </c>
      <c r="B131" s="70">
        <v>41207</v>
      </c>
      <c r="C131" s="71" t="s">
        <v>260</v>
      </c>
      <c r="D131" s="87"/>
      <c r="E131" s="80">
        <v>16</v>
      </c>
      <c r="F131" s="66"/>
      <c r="G131" s="66"/>
      <c r="H131" s="66"/>
      <c r="I131" s="66"/>
      <c r="J131" s="66"/>
      <c r="K131" s="66"/>
      <c r="L131" s="66"/>
      <c r="M131" s="80">
        <v>16</v>
      </c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80">
        <v>16</v>
      </c>
      <c r="CF131" s="66"/>
      <c r="CG131" s="67">
        <f t="shared" si="6"/>
        <v>0</v>
      </c>
    </row>
    <row r="132" spans="1:85" ht="15" customHeight="1">
      <c r="A132" s="43" t="s">
        <v>22</v>
      </c>
      <c r="B132" s="70">
        <v>41208</v>
      </c>
      <c r="C132" s="71" t="s">
        <v>261</v>
      </c>
      <c r="D132" s="87"/>
      <c r="E132" s="80">
        <v>20</v>
      </c>
      <c r="F132" s="66"/>
      <c r="G132" s="66"/>
      <c r="H132" s="66"/>
      <c r="I132" s="66"/>
      <c r="J132" s="66"/>
      <c r="K132" s="66"/>
      <c r="L132" s="66"/>
      <c r="M132" s="80">
        <v>20</v>
      </c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80">
        <v>20</v>
      </c>
      <c r="CF132" s="66"/>
      <c r="CG132" s="67">
        <f t="shared" si="6"/>
        <v>0</v>
      </c>
    </row>
    <row r="133" spans="1:85" ht="15" customHeight="1">
      <c r="A133" s="43" t="s">
        <v>22</v>
      </c>
      <c r="B133" s="70">
        <v>41208</v>
      </c>
      <c r="C133" s="71" t="s">
        <v>134</v>
      </c>
      <c r="D133" s="87"/>
      <c r="E133" s="80">
        <v>7.5</v>
      </c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80">
        <v>7.5</v>
      </c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80">
        <v>7.5</v>
      </c>
      <c r="CF133" s="66"/>
      <c r="CG133" s="67">
        <f t="shared" si="6"/>
        <v>0</v>
      </c>
    </row>
    <row r="134" spans="1:85" ht="15" customHeight="1">
      <c r="A134" s="43" t="s">
        <v>22</v>
      </c>
      <c r="B134" s="70">
        <v>41208</v>
      </c>
      <c r="C134" s="71" t="s">
        <v>262</v>
      </c>
      <c r="D134" s="87"/>
      <c r="E134" s="80">
        <v>6</v>
      </c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80">
        <v>6</v>
      </c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80">
        <v>6</v>
      </c>
      <c r="CF134" s="66"/>
      <c r="CG134" s="67">
        <f t="shared" si="6"/>
        <v>0</v>
      </c>
    </row>
    <row r="135" spans="1:85" ht="15" customHeight="1">
      <c r="A135" s="39" t="s">
        <v>23</v>
      </c>
      <c r="B135" s="70">
        <v>41211</v>
      </c>
      <c r="C135" s="71" t="s">
        <v>300</v>
      </c>
      <c r="D135" s="87" t="s">
        <v>150</v>
      </c>
      <c r="E135" s="72">
        <v>29.07</v>
      </c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72">
        <v>3</v>
      </c>
      <c r="BS135" s="72">
        <v>0.71</v>
      </c>
      <c r="BT135" s="72">
        <v>0.36</v>
      </c>
      <c r="BU135" s="66"/>
      <c r="BV135" s="66"/>
      <c r="BW135" s="66"/>
      <c r="BX135" s="66"/>
      <c r="BY135" s="66"/>
      <c r="BZ135" s="66"/>
      <c r="CA135" s="72">
        <v>25</v>
      </c>
      <c r="CB135" s="66"/>
      <c r="CC135" s="66"/>
      <c r="CD135" s="72">
        <v>29.07</v>
      </c>
      <c r="CE135" s="66"/>
      <c r="CF135" s="66"/>
      <c r="CG135" s="67">
        <f t="shared" si="6"/>
        <v>0</v>
      </c>
    </row>
    <row r="136" spans="1:85" ht="15" customHeight="1">
      <c r="A136" s="39" t="s">
        <v>23</v>
      </c>
      <c r="B136" s="70">
        <v>41212</v>
      </c>
      <c r="C136" s="71" t="s">
        <v>152</v>
      </c>
      <c r="D136" s="74" t="s">
        <v>274</v>
      </c>
      <c r="E136" s="72">
        <v>-145.19999999999999</v>
      </c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72">
        <v>-145.19999999999999</v>
      </c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7">
        <f t="shared" si="6"/>
        <v>0</v>
      </c>
    </row>
    <row r="137" spans="1:85" ht="15" customHeight="1">
      <c r="A137" s="84" t="s">
        <v>129</v>
      </c>
      <c r="B137" s="70">
        <v>41212</v>
      </c>
      <c r="C137" s="71" t="s">
        <v>282</v>
      </c>
      <c r="D137" s="74"/>
      <c r="E137" s="99">
        <v>40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99">
        <v>40</v>
      </c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99">
        <v>40</v>
      </c>
      <c r="CG137" s="67">
        <f t="shared" si="6"/>
        <v>0</v>
      </c>
    </row>
    <row r="138" spans="1:85" ht="15" customHeight="1">
      <c r="A138" s="84" t="s">
        <v>129</v>
      </c>
      <c r="B138" s="70">
        <v>41212</v>
      </c>
      <c r="C138" s="71" t="s">
        <v>142</v>
      </c>
      <c r="D138" s="74"/>
      <c r="E138" s="80">
        <v>66</v>
      </c>
      <c r="F138" s="66"/>
      <c r="G138" s="66"/>
      <c r="H138" s="66"/>
      <c r="I138" s="66"/>
      <c r="J138" s="66"/>
      <c r="K138" s="66"/>
      <c r="L138" s="66"/>
      <c r="M138" s="66"/>
      <c r="N138" s="66"/>
      <c r="O138" s="80">
        <v>66</v>
      </c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80">
        <v>66</v>
      </c>
      <c r="CG138" s="67">
        <f t="shared" si="6"/>
        <v>0</v>
      </c>
    </row>
    <row r="139" spans="1:85" ht="15" customHeight="1">
      <c r="A139" s="84" t="s">
        <v>129</v>
      </c>
      <c r="B139" s="70">
        <v>41212</v>
      </c>
      <c r="C139" s="71" t="s">
        <v>143</v>
      </c>
      <c r="D139" s="74"/>
      <c r="E139" s="80">
        <v>47</v>
      </c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80">
        <v>47</v>
      </c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80">
        <v>47</v>
      </c>
      <c r="CG139" s="67">
        <f t="shared" si="6"/>
        <v>0</v>
      </c>
    </row>
    <row r="140" spans="1:85" ht="15" customHeight="1">
      <c r="A140" s="39" t="s">
        <v>23</v>
      </c>
      <c r="B140" s="70">
        <v>41213</v>
      </c>
      <c r="C140" s="71" t="s">
        <v>36</v>
      </c>
      <c r="D140" s="74" t="s">
        <v>279</v>
      </c>
      <c r="E140" s="72">
        <v>-554.72</v>
      </c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72">
        <f>E140*0.5</f>
        <v>-277.36</v>
      </c>
      <c r="AI140" s="66"/>
      <c r="AJ140" s="72">
        <f>E140*0.07143</f>
        <v>-39.6236496</v>
      </c>
      <c r="AK140" s="66"/>
      <c r="AL140" s="66"/>
      <c r="AM140" s="66"/>
      <c r="AN140" s="72">
        <f>E140*0.42857</f>
        <v>-237.73635040000002</v>
      </c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7">
        <f t="shared" si="6"/>
        <v>0</v>
      </c>
    </row>
    <row r="141" spans="1:85" ht="15" customHeight="1">
      <c r="A141" s="39" t="s">
        <v>23</v>
      </c>
      <c r="B141" s="70">
        <v>41213</v>
      </c>
      <c r="C141" s="71" t="s">
        <v>37</v>
      </c>
      <c r="D141" s="74" t="s">
        <v>279</v>
      </c>
      <c r="E141" s="72">
        <v>-1036.76</v>
      </c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72">
        <f>(E141/6.75)*3.25</f>
        <v>-499.18074074074076</v>
      </c>
      <c r="AO141" s="66"/>
      <c r="AP141" s="72">
        <f>(E141/6.75)*3.5</f>
        <v>-537.57925925925929</v>
      </c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7">
        <f t="shared" si="6"/>
        <v>0</v>
      </c>
    </row>
    <row r="142" spans="1:85" ht="15" customHeight="1">
      <c r="A142" s="39" t="s">
        <v>23</v>
      </c>
      <c r="B142" s="70">
        <v>41213</v>
      </c>
      <c r="C142" s="71" t="s">
        <v>121</v>
      </c>
      <c r="D142" s="74" t="s">
        <v>279</v>
      </c>
      <c r="E142" s="72">
        <v>-168</v>
      </c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72">
        <v>-168</v>
      </c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7">
        <f t="shared" si="6"/>
        <v>0</v>
      </c>
    </row>
    <row r="143" spans="1:85" ht="15" customHeight="1">
      <c r="A143" s="39" t="s">
        <v>23</v>
      </c>
      <c r="B143" s="70">
        <v>41213</v>
      </c>
      <c r="C143" s="71" t="s">
        <v>266</v>
      </c>
      <c r="D143" s="74" t="s">
        <v>279</v>
      </c>
      <c r="E143" s="72">
        <v>-80</v>
      </c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72">
        <v>-80</v>
      </c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7">
        <f t="shared" si="6"/>
        <v>0</v>
      </c>
    </row>
    <row r="144" spans="1:85" ht="15" customHeight="1">
      <c r="A144" s="39" t="s">
        <v>23</v>
      </c>
      <c r="B144" s="70">
        <v>41213</v>
      </c>
      <c r="C144" s="71" t="s">
        <v>122</v>
      </c>
      <c r="D144" s="74" t="s">
        <v>279</v>
      </c>
      <c r="E144" s="72">
        <v>-96.67</v>
      </c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72">
        <v>-96.67</v>
      </c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7">
        <f t="shared" si="6"/>
        <v>0</v>
      </c>
    </row>
    <row r="145" spans="1:85" ht="15" customHeight="1">
      <c r="A145" s="39" t="s">
        <v>23</v>
      </c>
      <c r="B145" s="70">
        <v>41213</v>
      </c>
      <c r="C145" s="71" t="s">
        <v>123</v>
      </c>
      <c r="D145" s="74" t="s">
        <v>279</v>
      </c>
      <c r="E145" s="72">
        <v>-58.67</v>
      </c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72">
        <v>-58.67</v>
      </c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7">
        <f t="shared" si="6"/>
        <v>0</v>
      </c>
    </row>
    <row r="146" spans="1:85" ht="15" customHeight="1">
      <c r="A146" s="39" t="s">
        <v>23</v>
      </c>
      <c r="B146" s="70">
        <v>41213</v>
      </c>
      <c r="C146" s="71" t="s">
        <v>16</v>
      </c>
      <c r="D146" s="74" t="s">
        <v>279</v>
      </c>
      <c r="E146" s="72">
        <v>-72</v>
      </c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72">
        <v>-72</v>
      </c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7">
        <f t="shared" si="6"/>
        <v>0</v>
      </c>
    </row>
    <row r="147" spans="1:85" ht="15" customHeight="1">
      <c r="A147" s="39" t="s">
        <v>23</v>
      </c>
      <c r="B147" s="70">
        <v>41213</v>
      </c>
      <c r="C147" s="71" t="s">
        <v>124</v>
      </c>
      <c r="D147" s="74" t="s">
        <v>279</v>
      </c>
      <c r="E147" s="72">
        <v>-112</v>
      </c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72">
        <v>-56</v>
      </c>
      <c r="AI147" s="66"/>
      <c r="AJ147" s="72">
        <v>-56</v>
      </c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7">
        <f t="shared" si="6"/>
        <v>0</v>
      </c>
    </row>
    <row r="148" spans="1:85" ht="15" customHeight="1">
      <c r="A148" s="43" t="s">
        <v>22</v>
      </c>
      <c r="B148" s="70">
        <v>41213</v>
      </c>
      <c r="C148" s="71" t="s">
        <v>267</v>
      </c>
      <c r="D148" s="74"/>
      <c r="E148" s="80">
        <v>59</v>
      </c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80">
        <v>59</v>
      </c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80">
        <v>59</v>
      </c>
      <c r="CF148" s="66"/>
      <c r="CG148" s="67">
        <f t="shared" si="6"/>
        <v>0</v>
      </c>
    </row>
    <row r="149" spans="1:85" ht="15" customHeight="1">
      <c r="A149" s="43" t="s">
        <v>22</v>
      </c>
      <c r="B149" s="70">
        <v>41213</v>
      </c>
      <c r="C149" s="71" t="s">
        <v>268</v>
      </c>
      <c r="D149" s="74"/>
      <c r="E149" s="80">
        <v>25.5</v>
      </c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80">
        <v>25.5</v>
      </c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80">
        <v>25.5</v>
      </c>
      <c r="CF149" s="66"/>
      <c r="CG149" s="67">
        <f t="shared" si="6"/>
        <v>0</v>
      </c>
    </row>
    <row r="150" spans="1:85" ht="15" customHeight="1">
      <c r="A150" s="43" t="s">
        <v>22</v>
      </c>
      <c r="B150" s="70">
        <v>41213</v>
      </c>
      <c r="C150" s="71" t="s">
        <v>269</v>
      </c>
      <c r="D150" s="74"/>
      <c r="E150" s="80">
        <v>15</v>
      </c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80">
        <v>15</v>
      </c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80">
        <v>15</v>
      </c>
      <c r="CF150" s="66"/>
      <c r="CG150" s="67">
        <f t="shared" si="6"/>
        <v>0</v>
      </c>
    </row>
    <row r="151" spans="1:85" ht="15" customHeight="1">
      <c r="A151" s="43" t="s">
        <v>22</v>
      </c>
      <c r="B151" s="70">
        <v>41213</v>
      </c>
      <c r="C151" s="71" t="s">
        <v>45</v>
      </c>
      <c r="D151" s="74"/>
      <c r="E151" s="80">
        <v>-200</v>
      </c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80">
        <v>-200</v>
      </c>
      <c r="CF151" s="66"/>
      <c r="CG151" s="67">
        <f t="shared" si="6"/>
        <v>-200</v>
      </c>
    </row>
    <row r="152" spans="1:85" ht="15" customHeight="1">
      <c r="A152" s="84" t="s">
        <v>129</v>
      </c>
      <c r="B152" s="70">
        <v>41213</v>
      </c>
      <c r="C152" s="71" t="s">
        <v>45</v>
      </c>
      <c r="D152" s="74"/>
      <c r="E152" s="80">
        <v>-180</v>
      </c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80">
        <v>-180</v>
      </c>
      <c r="CG152" s="67">
        <f t="shared" si="6"/>
        <v>-180</v>
      </c>
    </row>
    <row r="153" spans="1:85" ht="15" customHeight="1">
      <c r="A153" s="39" t="s">
        <v>23</v>
      </c>
      <c r="B153" s="70">
        <v>41215</v>
      </c>
      <c r="C153" s="71" t="s">
        <v>297</v>
      </c>
      <c r="D153" s="87" t="s">
        <v>150</v>
      </c>
      <c r="E153" s="72">
        <v>22.07</v>
      </c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72">
        <v>3</v>
      </c>
      <c r="BS153" s="72">
        <v>0.71</v>
      </c>
      <c r="BT153" s="72">
        <v>0.36</v>
      </c>
      <c r="BU153" s="66"/>
      <c r="BV153" s="66"/>
      <c r="BW153" s="66"/>
      <c r="BX153" s="66"/>
      <c r="BY153" s="66"/>
      <c r="BZ153" s="66"/>
      <c r="CA153" s="72">
        <v>18</v>
      </c>
      <c r="CB153" s="66"/>
      <c r="CC153" s="66"/>
      <c r="CD153" s="72">
        <v>22.07</v>
      </c>
      <c r="CE153" s="66"/>
      <c r="CF153" s="66"/>
      <c r="CG153" s="67">
        <f t="shared" si="6"/>
        <v>0</v>
      </c>
    </row>
    <row r="154" spans="1:85" ht="15" customHeight="1">
      <c r="A154" s="39" t="s">
        <v>23</v>
      </c>
      <c r="B154" s="70">
        <v>41219</v>
      </c>
      <c r="C154" s="71" t="s">
        <v>299</v>
      </c>
      <c r="D154" s="87" t="s">
        <v>150</v>
      </c>
      <c r="E154" s="72">
        <v>22.07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72">
        <v>3</v>
      </c>
      <c r="BS154" s="72">
        <v>0.71</v>
      </c>
      <c r="BT154" s="72">
        <v>0.36</v>
      </c>
      <c r="BU154" s="66"/>
      <c r="BV154" s="66"/>
      <c r="BW154" s="66"/>
      <c r="BX154" s="66"/>
      <c r="BY154" s="66"/>
      <c r="BZ154" s="66"/>
      <c r="CA154" s="72">
        <v>18</v>
      </c>
      <c r="CB154" s="66"/>
      <c r="CC154" s="66"/>
      <c r="CD154" s="72">
        <v>22.07</v>
      </c>
      <c r="CE154" s="66"/>
      <c r="CF154" s="66"/>
      <c r="CG154" s="67">
        <f t="shared" si="6"/>
        <v>0</v>
      </c>
    </row>
    <row r="155" spans="1:85" ht="15" customHeight="1">
      <c r="A155" s="39" t="s">
        <v>23</v>
      </c>
      <c r="B155" s="70">
        <v>41241</v>
      </c>
      <c r="C155" s="71" t="s">
        <v>20</v>
      </c>
      <c r="D155" s="74" t="s">
        <v>371</v>
      </c>
      <c r="E155" s="72">
        <v>-1096.95</v>
      </c>
      <c r="F155" s="66"/>
      <c r="G155" s="66"/>
      <c r="H155" s="66"/>
      <c r="I155" s="66"/>
      <c r="J155" s="66"/>
      <c r="K155" s="66"/>
      <c r="L155" s="66"/>
      <c r="M155" s="72">
        <v>-1096.95</v>
      </c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7">
        <f t="shared" si="6"/>
        <v>0</v>
      </c>
    </row>
    <row r="156" spans="1:85" ht="15" customHeight="1">
      <c r="A156" s="39" t="s">
        <v>23</v>
      </c>
      <c r="B156" s="70">
        <v>41241</v>
      </c>
      <c r="C156" s="71" t="s">
        <v>906</v>
      </c>
      <c r="D156" s="87" t="s">
        <v>144</v>
      </c>
      <c r="E156" s="72">
        <v>-1.5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72">
        <v>-1.5</v>
      </c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7">
        <f t="shared" si="6"/>
        <v>0</v>
      </c>
    </row>
    <row r="157" spans="1:85" ht="15" customHeight="1">
      <c r="A157" s="39" t="s">
        <v>23</v>
      </c>
      <c r="B157" s="70">
        <v>41243</v>
      </c>
      <c r="C157" s="71" t="s">
        <v>13</v>
      </c>
      <c r="D157" s="74" t="s">
        <v>375</v>
      </c>
      <c r="E157" s="72">
        <v>-942.24</v>
      </c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8"/>
      <c r="AI157" s="72">
        <v>-350.88436561494092</v>
      </c>
      <c r="AK157" s="72">
        <v>-41.764569186810661</v>
      </c>
      <c r="AO157" s="72">
        <v>-321.33852335525017</v>
      </c>
      <c r="AQ157" s="72">
        <v>-228.2525418429982</v>
      </c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7">
        <f t="shared" si="6"/>
        <v>0</v>
      </c>
    </row>
    <row r="158" spans="1:85" ht="15" customHeight="1" thickBot="1">
      <c r="A158" s="39" t="s">
        <v>23</v>
      </c>
      <c r="B158" s="70">
        <v>41264</v>
      </c>
      <c r="C158" s="71" t="s">
        <v>177</v>
      </c>
      <c r="D158" s="74"/>
      <c r="E158" s="72">
        <v>380</v>
      </c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72">
        <v>380</v>
      </c>
      <c r="CE158" s="66"/>
      <c r="CF158" s="66"/>
      <c r="CG158" s="67">
        <f t="shared" si="6"/>
        <v>380</v>
      </c>
    </row>
    <row r="159" spans="1:85" ht="15" customHeight="1" thickTop="1" thickBot="1">
      <c r="A159" s="10"/>
      <c r="B159" s="41"/>
      <c r="C159" s="42" t="s">
        <v>161</v>
      </c>
      <c r="D159" s="77"/>
      <c r="E159" s="90">
        <f t="shared" ref="E159:AK159" si="7">SUM(E70:E158)</f>
        <v>-227.85000000000036</v>
      </c>
      <c r="F159" s="90">
        <f t="shared" si="7"/>
        <v>0</v>
      </c>
      <c r="G159" s="90">
        <f t="shared" si="7"/>
        <v>0</v>
      </c>
      <c r="H159" s="90">
        <f t="shared" si="7"/>
        <v>0</v>
      </c>
      <c r="I159" s="90">
        <f t="shared" si="7"/>
        <v>0</v>
      </c>
      <c r="J159" s="90">
        <f t="shared" si="7"/>
        <v>0</v>
      </c>
      <c r="K159" s="90">
        <f t="shared" si="7"/>
        <v>180</v>
      </c>
      <c r="L159" s="90">
        <f t="shared" si="7"/>
        <v>1493.9999999999998</v>
      </c>
      <c r="M159" s="90">
        <f t="shared" si="7"/>
        <v>19.049999999999955</v>
      </c>
      <c r="N159" s="90">
        <f t="shared" si="7"/>
        <v>170.6</v>
      </c>
      <c r="O159" s="90">
        <f t="shared" si="7"/>
        <v>1048.5999999999999</v>
      </c>
      <c r="P159" s="90">
        <f t="shared" si="7"/>
        <v>439</v>
      </c>
      <c r="Q159" s="90">
        <f t="shared" si="7"/>
        <v>0</v>
      </c>
      <c r="R159" s="90">
        <f t="shared" si="7"/>
        <v>0</v>
      </c>
      <c r="S159" s="90">
        <f t="shared" si="7"/>
        <v>0</v>
      </c>
      <c r="T159" s="90">
        <f t="shared" si="7"/>
        <v>0</v>
      </c>
      <c r="U159" s="90">
        <f t="shared" si="7"/>
        <v>59</v>
      </c>
      <c r="V159" s="90">
        <f t="shared" si="7"/>
        <v>0</v>
      </c>
      <c r="W159" s="90">
        <f t="shared" si="7"/>
        <v>0</v>
      </c>
      <c r="X159" s="90">
        <f t="shared" si="7"/>
        <v>0</v>
      </c>
      <c r="Y159" s="90">
        <f t="shared" si="7"/>
        <v>0</v>
      </c>
      <c r="Z159" s="90">
        <f t="shared" si="7"/>
        <v>0</v>
      </c>
      <c r="AA159" s="90">
        <f t="shared" si="7"/>
        <v>18</v>
      </c>
      <c r="AB159" s="90">
        <f t="shared" si="7"/>
        <v>54.7</v>
      </c>
      <c r="AC159" s="90">
        <f t="shared" si="7"/>
        <v>55.3</v>
      </c>
      <c r="AD159" s="90">
        <f t="shared" si="7"/>
        <v>82.5</v>
      </c>
      <c r="AE159" s="90">
        <f t="shared" si="7"/>
        <v>0</v>
      </c>
      <c r="AF159" s="90">
        <f t="shared" si="7"/>
        <v>0</v>
      </c>
      <c r="AG159" s="90">
        <f t="shared" si="7"/>
        <v>0</v>
      </c>
      <c r="AH159" s="90">
        <f t="shared" si="7"/>
        <v>-808.69999999999993</v>
      </c>
      <c r="AI159" s="90">
        <f t="shared" si="7"/>
        <v>-367.10953127908641</v>
      </c>
      <c r="AJ159" s="90">
        <f t="shared" si="7"/>
        <v>-95.623649599999993</v>
      </c>
      <c r="AK159" s="90">
        <f t="shared" si="7"/>
        <v>-57.98973485095614</v>
      </c>
      <c r="AL159" s="90">
        <f t="shared" ref="AL159:BP159" si="8">SUM(AL70:AL158)</f>
        <v>-7.3</v>
      </c>
      <c r="AM159" s="90">
        <f t="shared" si="8"/>
        <v>0</v>
      </c>
      <c r="AN159" s="90">
        <f t="shared" si="8"/>
        <v>-736.91709114074081</v>
      </c>
      <c r="AO159" s="90">
        <f t="shared" si="8"/>
        <v>-364.99104231933364</v>
      </c>
      <c r="AP159" s="90">
        <f t="shared" si="8"/>
        <v>-537.57925925925929</v>
      </c>
      <c r="AQ159" s="90">
        <f t="shared" si="8"/>
        <v>-257.78969155062373</v>
      </c>
      <c r="AR159" s="90">
        <f t="shared" si="8"/>
        <v>0</v>
      </c>
      <c r="AS159" s="90">
        <f t="shared" si="8"/>
        <v>0</v>
      </c>
      <c r="AT159" s="90">
        <f t="shared" si="8"/>
        <v>0</v>
      </c>
      <c r="AU159" s="90">
        <f t="shared" si="8"/>
        <v>0</v>
      </c>
      <c r="AV159" s="90">
        <f t="shared" si="8"/>
        <v>0</v>
      </c>
      <c r="AW159" s="90">
        <f t="shared" si="8"/>
        <v>-21.2</v>
      </c>
      <c r="AX159" s="90">
        <f t="shared" si="8"/>
        <v>0</v>
      </c>
      <c r="AY159" s="90">
        <f t="shared" si="8"/>
        <v>0</v>
      </c>
      <c r="AZ159" s="90">
        <f t="shared" si="8"/>
        <v>0</v>
      </c>
      <c r="BA159" s="90">
        <f t="shared" si="8"/>
        <v>0</v>
      </c>
      <c r="BB159" s="90">
        <f t="shared" si="8"/>
        <v>0</v>
      </c>
      <c r="BC159" s="90">
        <f t="shared" si="8"/>
        <v>0</v>
      </c>
      <c r="BD159" s="90">
        <f t="shared" si="8"/>
        <v>0</v>
      </c>
      <c r="BE159" s="90">
        <f t="shared" si="8"/>
        <v>-174.8</v>
      </c>
      <c r="BF159" s="90">
        <f t="shared" si="8"/>
        <v>0</v>
      </c>
      <c r="BG159" s="90">
        <f t="shared" si="8"/>
        <v>0</v>
      </c>
      <c r="BH159" s="90">
        <f t="shared" si="8"/>
        <v>0</v>
      </c>
      <c r="BI159" s="90">
        <f t="shared" si="8"/>
        <v>0</v>
      </c>
      <c r="BJ159" s="90">
        <f t="shared" si="8"/>
        <v>-145.19999999999999</v>
      </c>
      <c r="BK159" s="90">
        <f t="shared" si="8"/>
        <v>0</v>
      </c>
      <c r="BL159" s="90">
        <f t="shared" si="8"/>
        <v>0</v>
      </c>
      <c r="BM159" s="90"/>
      <c r="BN159" s="90">
        <f>SUM(BN70:BN158)</f>
        <v>0</v>
      </c>
      <c r="BO159" s="90">
        <f t="shared" si="8"/>
        <v>-3</v>
      </c>
      <c r="BP159" s="90">
        <f t="shared" si="8"/>
        <v>-25.5</v>
      </c>
      <c r="BQ159" s="90">
        <f>SUM(BQ70:BQ158)</f>
        <v>-5.4700000000000006</v>
      </c>
      <c r="BR159" s="90">
        <f t="shared" ref="BR159:BU159" si="9">SUM(BR70:BR158)</f>
        <v>-6</v>
      </c>
      <c r="BS159" s="90">
        <f t="shared" si="9"/>
        <v>-1.3900000000000006</v>
      </c>
      <c r="BT159" s="90">
        <f t="shared" si="9"/>
        <v>-0.72000000000000097</v>
      </c>
      <c r="BU159" s="90">
        <f t="shared" si="9"/>
        <v>0</v>
      </c>
      <c r="BV159" s="90">
        <f t="shared" ref="BV159:CA159" si="10">SUM(BV70:BV158)</f>
        <v>-32.479999999999997</v>
      </c>
      <c r="BW159" s="90">
        <f t="shared" si="10"/>
        <v>-162.84</v>
      </c>
      <c r="BX159" s="90">
        <f t="shared" si="10"/>
        <v>0</v>
      </c>
      <c r="BY159" s="90">
        <f t="shared" si="10"/>
        <v>0</v>
      </c>
      <c r="BZ159" s="90">
        <f t="shared" si="10"/>
        <v>0</v>
      </c>
      <c r="CA159" s="90">
        <f t="shared" si="10"/>
        <v>-35.999999999999972</v>
      </c>
      <c r="CB159" s="65">
        <f>SUM(F159:AF159)</f>
        <v>3620.7499999999995</v>
      </c>
      <c r="CC159" s="65">
        <f>SUM(AH159:BZ159)</f>
        <v>-3812.5999999999995</v>
      </c>
      <c r="CD159" s="90">
        <f>SUM(CD70:CD158)</f>
        <v>583.39</v>
      </c>
      <c r="CE159" s="90">
        <f>SUM(CE70:CE158)</f>
        <v>319.39999999999998</v>
      </c>
      <c r="CF159" s="90">
        <f>SUM(CF70:CF158)</f>
        <v>3</v>
      </c>
      <c r="CG159" s="67">
        <f t="shared" si="6"/>
        <v>2.8421709430404007E-13</v>
      </c>
    </row>
    <row r="160" spans="1:85" ht="15" customHeight="1" thickTop="1">
      <c r="A160" s="43" t="s">
        <v>22</v>
      </c>
      <c r="B160" s="70">
        <v>41218</v>
      </c>
      <c r="C160" s="71" t="s">
        <v>304</v>
      </c>
      <c r="D160" s="74"/>
      <c r="E160" s="80">
        <v>52</v>
      </c>
      <c r="F160" s="66"/>
      <c r="G160" s="66"/>
      <c r="H160" s="66"/>
      <c r="I160" s="66"/>
      <c r="J160" s="66"/>
      <c r="K160" s="66"/>
      <c r="L160" s="66"/>
      <c r="M160" s="80">
        <v>52</v>
      </c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80">
        <v>52</v>
      </c>
      <c r="CF160" s="66"/>
      <c r="CG160" s="67">
        <f t="shared" si="6"/>
        <v>0</v>
      </c>
    </row>
    <row r="161" spans="1:85" ht="15" customHeight="1">
      <c r="A161" s="43" t="s">
        <v>22</v>
      </c>
      <c r="B161" s="70">
        <v>41219</v>
      </c>
      <c r="C161" s="71" t="s">
        <v>134</v>
      </c>
      <c r="D161" s="74"/>
      <c r="E161" s="80">
        <v>7.5</v>
      </c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80">
        <v>7.5</v>
      </c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80">
        <v>7.5</v>
      </c>
      <c r="CF161" s="66"/>
      <c r="CG161" s="67">
        <f t="shared" si="6"/>
        <v>0</v>
      </c>
    </row>
    <row r="162" spans="1:85" ht="15" customHeight="1">
      <c r="A162" s="43" t="s">
        <v>22</v>
      </c>
      <c r="B162" s="70">
        <v>41219</v>
      </c>
      <c r="C162" s="71" t="s">
        <v>305</v>
      </c>
      <c r="D162" s="74" t="s">
        <v>363</v>
      </c>
      <c r="E162" s="80">
        <v>-5</v>
      </c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80">
        <v>-5</v>
      </c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80">
        <v>-5</v>
      </c>
      <c r="CF162" s="66"/>
      <c r="CG162" s="67">
        <f t="shared" si="6"/>
        <v>0</v>
      </c>
    </row>
    <row r="163" spans="1:85" ht="15" customHeight="1">
      <c r="A163" s="39" t="s">
        <v>23</v>
      </c>
      <c r="B163" s="70">
        <v>41220</v>
      </c>
      <c r="C163" s="71" t="s">
        <v>314</v>
      </c>
      <c r="D163" s="74"/>
      <c r="E163" s="72">
        <v>3020</v>
      </c>
      <c r="F163" s="66"/>
      <c r="G163" s="66"/>
      <c r="H163" s="66"/>
      <c r="I163" s="66"/>
      <c r="J163" s="66"/>
      <c r="K163" s="66"/>
      <c r="L163" s="72">
        <v>1530</v>
      </c>
      <c r="M163" s="66"/>
      <c r="N163" s="72">
        <v>236</v>
      </c>
      <c r="O163" s="72">
        <v>880</v>
      </c>
      <c r="P163" s="72">
        <v>374</v>
      </c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7">
        <f t="shared" si="6"/>
        <v>0</v>
      </c>
    </row>
    <row r="164" spans="1:85" ht="15" customHeight="1">
      <c r="A164" s="39" t="s">
        <v>23</v>
      </c>
      <c r="B164" s="70">
        <v>41220</v>
      </c>
      <c r="C164" s="71" t="s">
        <v>905</v>
      </c>
      <c r="D164" s="87" t="s">
        <v>144</v>
      </c>
      <c r="E164" s="72">
        <v>-51</v>
      </c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91">
        <v>-51</v>
      </c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7">
        <f t="shared" si="6"/>
        <v>0</v>
      </c>
    </row>
    <row r="165" spans="1:85" ht="15" customHeight="1">
      <c r="A165" s="39" t="s">
        <v>23</v>
      </c>
      <c r="B165" s="70">
        <v>41220</v>
      </c>
      <c r="C165" s="71" t="s">
        <v>21</v>
      </c>
      <c r="D165" s="87" t="s">
        <v>144</v>
      </c>
      <c r="E165" s="72">
        <v>-10.71</v>
      </c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72">
        <v>-10.71</v>
      </c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7">
        <f t="shared" si="6"/>
        <v>0</v>
      </c>
    </row>
    <row r="166" spans="1:85" ht="15" customHeight="1">
      <c r="A166" s="39" t="s">
        <v>23</v>
      </c>
      <c r="B166" s="70">
        <v>41221</v>
      </c>
      <c r="C166" s="71" t="s">
        <v>286</v>
      </c>
      <c r="D166" s="74" t="s">
        <v>364</v>
      </c>
      <c r="E166" s="72">
        <v>-182</v>
      </c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72">
        <v>-182</v>
      </c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7">
        <f t="shared" si="6"/>
        <v>0</v>
      </c>
    </row>
    <row r="167" spans="1:85" ht="15" customHeight="1">
      <c r="A167" s="39" t="s">
        <v>23</v>
      </c>
      <c r="B167" s="70">
        <v>41221</v>
      </c>
      <c r="C167" s="71" t="s">
        <v>906</v>
      </c>
      <c r="D167" s="87" t="s">
        <v>144</v>
      </c>
      <c r="E167" s="72">
        <v>-1</v>
      </c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72">
        <v>-1</v>
      </c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7">
        <f t="shared" si="6"/>
        <v>0</v>
      </c>
    </row>
    <row r="168" spans="1:85" ht="15" customHeight="1">
      <c r="A168" s="39" t="s">
        <v>23</v>
      </c>
      <c r="B168" s="70">
        <v>41222</v>
      </c>
      <c r="C168" s="71" t="s">
        <v>10</v>
      </c>
      <c r="D168" s="74" t="s">
        <v>365</v>
      </c>
      <c r="E168" s="72">
        <v>-162.84</v>
      </c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72">
        <v>-162.84</v>
      </c>
      <c r="BX168" s="66"/>
      <c r="BY168" s="66"/>
      <c r="BZ168" s="66"/>
      <c r="CA168" s="66"/>
      <c r="CB168" s="66"/>
      <c r="CC168" s="66"/>
      <c r="CD168" s="66"/>
      <c r="CE168" s="66"/>
      <c r="CF168" s="66"/>
      <c r="CG168" s="67">
        <f t="shared" si="6"/>
        <v>0</v>
      </c>
    </row>
    <row r="169" spans="1:85" ht="15" customHeight="1">
      <c r="A169" s="43" t="s">
        <v>22</v>
      </c>
      <c r="B169" s="70">
        <v>41225</v>
      </c>
      <c r="C169" s="71" t="s">
        <v>312</v>
      </c>
      <c r="D169" s="87" t="s">
        <v>150</v>
      </c>
      <c r="E169" s="72">
        <v>40.07</v>
      </c>
      <c r="F169" s="66"/>
      <c r="G169" s="66"/>
      <c r="H169" s="66"/>
      <c r="I169" s="66"/>
      <c r="J169" s="66"/>
      <c r="K169" s="66"/>
      <c r="L169" s="80">
        <v>18</v>
      </c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Q169" s="66"/>
      <c r="BR169" s="72">
        <v>3</v>
      </c>
      <c r="BS169" s="72">
        <v>0.71</v>
      </c>
      <c r="BT169" s="72">
        <v>0.36</v>
      </c>
      <c r="BU169" s="66"/>
      <c r="BV169" s="66"/>
      <c r="BW169" s="66"/>
      <c r="BX169" s="66"/>
      <c r="BY169" s="66"/>
      <c r="BZ169" s="66"/>
      <c r="CA169" s="80">
        <v>18</v>
      </c>
      <c r="CB169" s="66"/>
      <c r="CC169" s="66"/>
      <c r="CD169" s="66"/>
      <c r="CE169" s="72">
        <v>40.07</v>
      </c>
      <c r="CF169" s="66"/>
      <c r="CG169" s="67">
        <f t="shared" si="6"/>
        <v>0</v>
      </c>
    </row>
    <row r="170" spans="1:85" ht="15" customHeight="1">
      <c r="A170" s="39" t="s">
        <v>23</v>
      </c>
      <c r="B170" s="70">
        <v>41227</v>
      </c>
      <c r="C170" s="71" t="s">
        <v>859</v>
      </c>
      <c r="D170" s="87" t="s">
        <v>150</v>
      </c>
      <c r="E170" s="72">
        <v>-94</v>
      </c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72">
        <v>-94</v>
      </c>
      <c r="CB170" s="66"/>
      <c r="CC170" s="66"/>
      <c r="CD170" s="66"/>
      <c r="CE170" s="66"/>
      <c r="CF170" s="66"/>
      <c r="CG170" s="67">
        <f t="shared" si="6"/>
        <v>0</v>
      </c>
    </row>
    <row r="171" spans="1:85" ht="15" customHeight="1">
      <c r="A171" s="39" t="s">
        <v>23</v>
      </c>
      <c r="B171" s="70">
        <v>41227</v>
      </c>
      <c r="C171" s="71" t="s">
        <v>912</v>
      </c>
      <c r="D171" s="87" t="s">
        <v>151</v>
      </c>
      <c r="E171" s="72">
        <v>-9</v>
      </c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72">
        <v>-9</v>
      </c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7">
        <f t="shared" si="6"/>
        <v>0</v>
      </c>
    </row>
    <row r="172" spans="1:85" ht="15" customHeight="1">
      <c r="A172" s="39" t="s">
        <v>23</v>
      </c>
      <c r="B172" s="70">
        <v>41227</v>
      </c>
      <c r="C172" s="71" t="s">
        <v>915</v>
      </c>
      <c r="D172" s="87" t="s">
        <v>151</v>
      </c>
      <c r="E172" s="72">
        <v>-2.12</v>
      </c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72">
        <v>-2.12</v>
      </c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7">
        <f t="shared" si="6"/>
        <v>0</v>
      </c>
    </row>
    <row r="173" spans="1:85" ht="15" customHeight="1">
      <c r="A173" s="39" t="s">
        <v>23</v>
      </c>
      <c r="B173" s="70">
        <v>41227</v>
      </c>
      <c r="C173" s="71" t="s">
        <v>916</v>
      </c>
      <c r="D173" s="87" t="s">
        <v>151</v>
      </c>
      <c r="E173" s="72">
        <v>-1.08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T173" s="72">
        <v>-1.08</v>
      </c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7">
        <f t="shared" si="6"/>
        <v>0</v>
      </c>
    </row>
    <row r="174" spans="1:85" ht="15" customHeight="1">
      <c r="A174" s="39" t="s">
        <v>23</v>
      </c>
      <c r="B174" s="70">
        <v>41227</v>
      </c>
      <c r="C174" s="71" t="s">
        <v>126</v>
      </c>
      <c r="D174" s="74" t="s">
        <v>366</v>
      </c>
      <c r="E174" s="72">
        <v>-24.23</v>
      </c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72">
        <v>-24.23</v>
      </c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7">
        <f t="shared" si="6"/>
        <v>0</v>
      </c>
    </row>
    <row r="175" spans="1:85" ht="15" customHeight="1">
      <c r="A175" s="39" t="s">
        <v>23</v>
      </c>
      <c r="B175" s="70">
        <v>41227</v>
      </c>
      <c r="C175" s="71" t="s">
        <v>43</v>
      </c>
      <c r="D175" s="74" t="s">
        <v>367</v>
      </c>
      <c r="E175" s="72">
        <v>-262.01</v>
      </c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72">
        <v>-262.01</v>
      </c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7">
        <f t="shared" si="6"/>
        <v>0</v>
      </c>
    </row>
    <row r="176" spans="1:85" ht="15" customHeight="1">
      <c r="A176" s="43" t="s">
        <v>22</v>
      </c>
      <c r="B176" s="70">
        <v>41227</v>
      </c>
      <c r="C176" s="71" t="s">
        <v>307</v>
      </c>
      <c r="D176" s="74" t="s">
        <v>368</v>
      </c>
      <c r="E176" s="80">
        <v>-14.6</v>
      </c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80">
        <v>-14.6</v>
      </c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80">
        <v>-14.6</v>
      </c>
      <c r="CF176" s="66"/>
      <c r="CG176" s="67">
        <f t="shared" si="6"/>
        <v>0</v>
      </c>
    </row>
    <row r="177" spans="1:85" ht="15" customHeight="1">
      <c r="A177" s="39" t="s">
        <v>23</v>
      </c>
      <c r="B177" s="70">
        <v>41228</v>
      </c>
      <c r="C177" s="71" t="s">
        <v>859</v>
      </c>
      <c r="D177" s="87" t="s">
        <v>150</v>
      </c>
      <c r="E177" s="72">
        <v>-58</v>
      </c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72">
        <v>-58</v>
      </c>
      <c r="CB177" s="66"/>
      <c r="CC177" s="66"/>
      <c r="CD177" s="66"/>
      <c r="CE177" s="66"/>
      <c r="CF177" s="66"/>
      <c r="CG177" s="67">
        <f t="shared" si="6"/>
        <v>0</v>
      </c>
    </row>
    <row r="178" spans="1:85" ht="15" customHeight="1">
      <c r="A178" s="39" t="s">
        <v>23</v>
      </c>
      <c r="B178" s="70">
        <v>41228</v>
      </c>
      <c r="C178" s="71" t="s">
        <v>912</v>
      </c>
      <c r="D178" s="87" t="s">
        <v>151</v>
      </c>
      <c r="E178" s="72">
        <v>-6</v>
      </c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72">
        <v>-6</v>
      </c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7">
        <f t="shared" si="6"/>
        <v>0</v>
      </c>
    </row>
    <row r="179" spans="1:85" ht="15" customHeight="1">
      <c r="A179" s="39" t="s">
        <v>23</v>
      </c>
      <c r="B179" s="70">
        <v>41228</v>
      </c>
      <c r="C179" s="71" t="s">
        <v>915</v>
      </c>
      <c r="D179" s="87" t="s">
        <v>151</v>
      </c>
      <c r="E179" s="72">
        <v>-1.41</v>
      </c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72">
        <v>-1.41</v>
      </c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7">
        <f t="shared" si="6"/>
        <v>0</v>
      </c>
    </row>
    <row r="180" spans="1:85" ht="15" customHeight="1">
      <c r="A180" s="39" t="s">
        <v>23</v>
      </c>
      <c r="B180" s="70">
        <v>41228</v>
      </c>
      <c r="C180" s="71" t="s">
        <v>916</v>
      </c>
      <c r="D180" s="87" t="s">
        <v>151</v>
      </c>
      <c r="E180" s="72">
        <v>-0.72</v>
      </c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72">
        <v>-0.72</v>
      </c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7">
        <f t="shared" si="6"/>
        <v>0</v>
      </c>
    </row>
    <row r="181" spans="1:85" ht="15" customHeight="1">
      <c r="A181" s="43" t="s">
        <v>22</v>
      </c>
      <c r="B181" s="70">
        <v>41228</v>
      </c>
      <c r="C181" s="71" t="s">
        <v>134</v>
      </c>
      <c r="D181" s="74"/>
      <c r="E181" s="80">
        <v>7.5</v>
      </c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80">
        <v>7.5</v>
      </c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80">
        <v>7.5</v>
      </c>
      <c r="CF181" s="66"/>
      <c r="CG181" s="67">
        <f t="shared" si="6"/>
        <v>0</v>
      </c>
    </row>
    <row r="182" spans="1:85" ht="15" customHeight="1">
      <c r="A182" s="43" t="s">
        <v>22</v>
      </c>
      <c r="B182" s="70">
        <v>41228</v>
      </c>
      <c r="C182" s="71" t="s">
        <v>308</v>
      </c>
      <c r="D182" s="74"/>
      <c r="E182" s="80">
        <v>18</v>
      </c>
      <c r="F182" s="66"/>
      <c r="G182" s="66"/>
      <c r="H182" s="66"/>
      <c r="I182" s="66"/>
      <c r="J182" s="66"/>
      <c r="K182" s="66"/>
      <c r="L182" s="80">
        <v>18</v>
      </c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80">
        <v>18</v>
      </c>
      <c r="CF182" s="66"/>
      <c r="CG182" s="67">
        <f t="shared" si="6"/>
        <v>0</v>
      </c>
    </row>
    <row r="183" spans="1:85" ht="15" customHeight="1">
      <c r="A183" s="43" t="s">
        <v>22</v>
      </c>
      <c r="B183" s="70">
        <v>41229</v>
      </c>
      <c r="C183" s="71" t="s">
        <v>309</v>
      </c>
      <c r="D183" s="74"/>
      <c r="E183" s="80">
        <v>15</v>
      </c>
      <c r="F183" s="66"/>
      <c r="G183" s="66"/>
      <c r="H183" s="66"/>
      <c r="I183" s="66"/>
      <c r="J183" s="66"/>
      <c r="K183" s="66"/>
      <c r="L183" s="66"/>
      <c r="M183" s="66"/>
      <c r="N183" s="66"/>
      <c r="O183" s="80">
        <v>15</v>
      </c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80">
        <v>15</v>
      </c>
      <c r="CF183" s="66"/>
      <c r="CG183" s="67">
        <f t="shared" si="6"/>
        <v>0</v>
      </c>
    </row>
    <row r="184" spans="1:85" ht="15" customHeight="1">
      <c r="A184" s="43" t="s">
        <v>22</v>
      </c>
      <c r="B184" s="70">
        <v>41202</v>
      </c>
      <c r="C184" s="71" t="s">
        <v>310</v>
      </c>
      <c r="D184" s="74"/>
      <c r="E184" s="80">
        <v>0.5</v>
      </c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80">
        <v>0.5</v>
      </c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80">
        <v>0.5</v>
      </c>
      <c r="CF184" s="66"/>
      <c r="CG184" s="67">
        <f t="shared" si="6"/>
        <v>0</v>
      </c>
    </row>
    <row r="185" spans="1:85" ht="15" customHeight="1">
      <c r="A185" s="43" t="s">
        <v>22</v>
      </c>
      <c r="B185" s="70">
        <v>41203</v>
      </c>
      <c r="C185" s="71" t="s">
        <v>134</v>
      </c>
      <c r="D185" s="74"/>
      <c r="E185" s="80">
        <v>7.5</v>
      </c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80">
        <v>7.5</v>
      </c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80">
        <v>7.5</v>
      </c>
      <c r="CF185" s="66"/>
      <c r="CG185" s="67">
        <f t="shared" si="6"/>
        <v>0</v>
      </c>
    </row>
    <row r="186" spans="1:85" ht="15" customHeight="1">
      <c r="A186" s="39" t="s">
        <v>23</v>
      </c>
      <c r="B186" s="70">
        <v>41235</v>
      </c>
      <c r="C186" s="71" t="s">
        <v>298</v>
      </c>
      <c r="D186" s="87" t="s">
        <v>150</v>
      </c>
      <c r="E186" s="80">
        <v>40.07</v>
      </c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72">
        <v>3</v>
      </c>
      <c r="BS186" s="72">
        <v>0.71</v>
      </c>
      <c r="BT186" s="72">
        <v>0.36</v>
      </c>
      <c r="BU186" s="66"/>
      <c r="BV186" s="66"/>
      <c r="BW186" s="66"/>
      <c r="BX186" s="66"/>
      <c r="BY186" s="66"/>
      <c r="BZ186" s="66"/>
      <c r="CA186" s="72">
        <v>36</v>
      </c>
      <c r="CB186" s="66"/>
      <c r="CC186" s="66"/>
      <c r="CD186" s="80">
        <v>40.07</v>
      </c>
      <c r="CE186" s="66"/>
      <c r="CF186" s="66"/>
      <c r="CG186" s="67">
        <f t="shared" si="6"/>
        <v>0</v>
      </c>
    </row>
    <row r="187" spans="1:85" ht="15" customHeight="1">
      <c r="A187" s="39" t="s">
        <v>23</v>
      </c>
      <c r="B187" s="70">
        <v>41235</v>
      </c>
      <c r="C187" s="71" t="s">
        <v>297</v>
      </c>
      <c r="D187" s="87" t="s">
        <v>150</v>
      </c>
      <c r="E187" s="80">
        <v>22.07</v>
      </c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72">
        <v>3</v>
      </c>
      <c r="BS187" s="72">
        <v>0.71</v>
      </c>
      <c r="BT187" s="72">
        <v>0.36</v>
      </c>
      <c r="BU187" s="66"/>
      <c r="BV187" s="66"/>
      <c r="BW187" s="66"/>
      <c r="BX187" s="66"/>
      <c r="BY187" s="66"/>
      <c r="BZ187" s="66"/>
      <c r="CA187" s="72">
        <v>18</v>
      </c>
      <c r="CB187" s="66"/>
      <c r="CC187" s="66"/>
      <c r="CD187" s="80">
        <v>22.07</v>
      </c>
      <c r="CE187" s="66"/>
      <c r="CF187" s="66"/>
      <c r="CG187" s="67">
        <f t="shared" si="6"/>
        <v>0</v>
      </c>
    </row>
    <row r="188" spans="1:85" ht="15" customHeight="1">
      <c r="A188" s="84" t="s">
        <v>129</v>
      </c>
      <c r="B188" s="70">
        <v>41235</v>
      </c>
      <c r="C188" s="71" t="s">
        <v>329</v>
      </c>
      <c r="D188" s="87" t="s">
        <v>150</v>
      </c>
      <c r="E188" s="80">
        <v>44.07</v>
      </c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72">
        <v>3</v>
      </c>
      <c r="BS188" s="72">
        <v>0.71</v>
      </c>
      <c r="BT188" s="72">
        <v>0.36</v>
      </c>
      <c r="BU188" s="66"/>
      <c r="BV188" s="66"/>
      <c r="BW188" s="66"/>
      <c r="BX188" s="66"/>
      <c r="BY188" s="66"/>
      <c r="BZ188" s="66"/>
      <c r="CA188" s="72">
        <v>40</v>
      </c>
      <c r="CB188" s="66"/>
      <c r="CC188" s="66"/>
      <c r="CD188" s="66"/>
      <c r="CE188" s="66"/>
      <c r="CF188" s="80">
        <v>44.07</v>
      </c>
      <c r="CG188" s="67">
        <f t="shared" si="6"/>
        <v>0</v>
      </c>
    </row>
    <row r="189" spans="1:85" ht="15" customHeight="1">
      <c r="A189" s="43" t="s">
        <v>22</v>
      </c>
      <c r="B189" s="70">
        <v>41205</v>
      </c>
      <c r="C189" s="71" t="s">
        <v>137</v>
      </c>
      <c r="D189" s="74"/>
      <c r="E189" s="80">
        <v>18.399999999999999</v>
      </c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80">
        <v>18.399999999999999</v>
      </c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80">
        <v>18.399999999999999</v>
      </c>
      <c r="CF189" s="66"/>
      <c r="CG189" s="67">
        <f t="shared" si="6"/>
        <v>0</v>
      </c>
    </row>
    <row r="190" spans="1:85" ht="15" customHeight="1">
      <c r="A190" s="39" t="s">
        <v>23</v>
      </c>
      <c r="B190" s="70">
        <v>41239</v>
      </c>
      <c r="C190" s="71" t="s">
        <v>296</v>
      </c>
      <c r="D190" s="87" t="s">
        <v>150</v>
      </c>
      <c r="E190" s="72">
        <v>44.07</v>
      </c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72">
        <v>3</v>
      </c>
      <c r="BS190" s="72">
        <v>0.71</v>
      </c>
      <c r="BT190" s="72">
        <v>0.36</v>
      </c>
      <c r="BU190" s="66"/>
      <c r="BV190" s="66"/>
      <c r="BW190" s="66"/>
      <c r="BX190" s="66"/>
      <c r="BY190" s="66"/>
      <c r="BZ190" s="66"/>
      <c r="CA190" s="72">
        <v>40</v>
      </c>
      <c r="CB190" s="66"/>
      <c r="CC190" s="66"/>
      <c r="CD190" s="72">
        <v>44.07</v>
      </c>
      <c r="CE190" s="66"/>
      <c r="CF190" s="66"/>
      <c r="CG190" s="67">
        <f t="shared" si="6"/>
        <v>0</v>
      </c>
    </row>
    <row r="191" spans="1:85" ht="15" customHeight="1">
      <c r="A191" s="43" t="s">
        <v>22</v>
      </c>
      <c r="B191" s="70">
        <v>41239</v>
      </c>
      <c r="C191" s="71" t="s">
        <v>311</v>
      </c>
      <c r="D191" s="74" t="s">
        <v>369</v>
      </c>
      <c r="E191" s="99">
        <v>-3</v>
      </c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99">
        <v>-3</v>
      </c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99">
        <v>-3</v>
      </c>
      <c r="CF191" s="66"/>
      <c r="CG191" s="67">
        <f t="shared" si="6"/>
        <v>0</v>
      </c>
    </row>
    <row r="192" spans="1:85" ht="15" customHeight="1">
      <c r="A192" s="43" t="s">
        <v>22</v>
      </c>
      <c r="B192" s="70">
        <v>41239</v>
      </c>
      <c r="C192" s="71" t="s">
        <v>134</v>
      </c>
      <c r="D192" s="74"/>
      <c r="E192" s="80">
        <v>7.5</v>
      </c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80">
        <v>7.5</v>
      </c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80">
        <v>7.5</v>
      </c>
      <c r="CF192" s="66"/>
      <c r="CG192" s="67">
        <f t="shared" si="6"/>
        <v>0</v>
      </c>
    </row>
    <row r="193" spans="1:85" ht="15" customHeight="1">
      <c r="A193" s="39" t="s">
        <v>23</v>
      </c>
      <c r="B193" s="70">
        <v>41240</v>
      </c>
      <c r="C193" s="71" t="s">
        <v>152</v>
      </c>
      <c r="D193" s="74" t="s">
        <v>370</v>
      </c>
      <c r="E193" s="72">
        <v>-145.19999999999999</v>
      </c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72">
        <v>-145.19999999999999</v>
      </c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7">
        <f t="shared" si="6"/>
        <v>0</v>
      </c>
    </row>
    <row r="194" spans="1:85" ht="15" customHeight="1">
      <c r="A194" s="39" t="s">
        <v>23</v>
      </c>
      <c r="B194" s="70">
        <v>41243</v>
      </c>
      <c r="C194" s="71" t="s">
        <v>118</v>
      </c>
      <c r="D194" s="74" t="s">
        <v>372</v>
      </c>
      <c r="E194" s="72">
        <v>-554.72</v>
      </c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72">
        <f>E194*0.5</f>
        <v>-277.36</v>
      </c>
      <c r="AI194" s="66"/>
      <c r="AJ194" s="72">
        <f>E194*0.07143</f>
        <v>-39.6236496</v>
      </c>
      <c r="AK194" s="66"/>
      <c r="AL194" s="66"/>
      <c r="AM194" s="66"/>
      <c r="AN194" s="72">
        <f>E194*0.42857</f>
        <v>-237.73635040000002</v>
      </c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7">
        <f t="shared" ref="CG194:CG257" si="11">E194-SUM(F194:CA194)</f>
        <v>0</v>
      </c>
    </row>
    <row r="195" spans="1:85" ht="15" customHeight="1">
      <c r="A195" s="39" t="s">
        <v>23</v>
      </c>
      <c r="B195" s="70">
        <v>41243</v>
      </c>
      <c r="C195" s="71" t="s">
        <v>119</v>
      </c>
      <c r="D195" s="74" t="s">
        <v>372</v>
      </c>
      <c r="E195" s="72">
        <v>-1036.76</v>
      </c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72">
        <f>(E195/6.75)*3.25</f>
        <v>-499.18074074074076</v>
      </c>
      <c r="AO195" s="66"/>
      <c r="AP195" s="72">
        <f>(E195/6.75)*3.5</f>
        <v>-537.57925925925929</v>
      </c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7">
        <f t="shared" si="11"/>
        <v>0</v>
      </c>
    </row>
    <row r="196" spans="1:85" ht="15" customHeight="1">
      <c r="A196" s="39" t="s">
        <v>23</v>
      </c>
      <c r="B196" s="70">
        <v>41243</v>
      </c>
      <c r="C196" s="71" t="s">
        <v>121</v>
      </c>
      <c r="D196" s="74" t="s">
        <v>372</v>
      </c>
      <c r="E196" s="72">
        <v>-180</v>
      </c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72">
        <v>-180</v>
      </c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7">
        <f t="shared" si="11"/>
        <v>0</v>
      </c>
    </row>
    <row r="197" spans="1:85" ht="15" customHeight="1">
      <c r="A197" s="39" t="s">
        <v>23</v>
      </c>
      <c r="B197" s="70">
        <v>41243</v>
      </c>
      <c r="C197" s="71" t="s">
        <v>266</v>
      </c>
      <c r="D197" s="74" t="s">
        <v>372</v>
      </c>
      <c r="E197" s="72">
        <v>-80</v>
      </c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72">
        <v>-80</v>
      </c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7">
        <f t="shared" si="11"/>
        <v>0</v>
      </c>
    </row>
    <row r="198" spans="1:85" ht="15" customHeight="1">
      <c r="A198" s="39" t="s">
        <v>23</v>
      </c>
      <c r="B198" s="70">
        <v>41243</v>
      </c>
      <c r="C198" s="71" t="s">
        <v>122</v>
      </c>
      <c r="D198" s="74" t="s">
        <v>372</v>
      </c>
      <c r="E198" s="72">
        <v>-100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72">
        <v>-100</v>
      </c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7">
        <f t="shared" si="11"/>
        <v>0</v>
      </c>
    </row>
    <row r="199" spans="1:85" ht="15" customHeight="1">
      <c r="A199" s="39" t="s">
        <v>23</v>
      </c>
      <c r="B199" s="70">
        <v>41243</v>
      </c>
      <c r="C199" s="71" t="s">
        <v>16</v>
      </c>
      <c r="D199" s="74" t="s">
        <v>372</v>
      </c>
      <c r="E199" s="72">
        <v>-80</v>
      </c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72">
        <v>-80</v>
      </c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7">
        <f t="shared" si="11"/>
        <v>0</v>
      </c>
    </row>
    <row r="200" spans="1:85" ht="15" customHeight="1">
      <c r="A200" s="39" t="s">
        <v>23</v>
      </c>
      <c r="B200" s="70">
        <v>41243</v>
      </c>
      <c r="C200" s="71" t="s">
        <v>123</v>
      </c>
      <c r="D200" s="74" t="s">
        <v>372</v>
      </c>
      <c r="E200" s="72">
        <v>-80</v>
      </c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72">
        <v>-80</v>
      </c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7">
        <f t="shared" si="11"/>
        <v>0</v>
      </c>
    </row>
    <row r="201" spans="1:85" ht="15" customHeight="1">
      <c r="A201" s="39" t="s">
        <v>23</v>
      </c>
      <c r="B201" s="70">
        <v>41243</v>
      </c>
      <c r="C201" s="71" t="s">
        <v>124</v>
      </c>
      <c r="D201" s="74" t="s">
        <v>372</v>
      </c>
      <c r="E201" s="72">
        <v>-154.66999999999999</v>
      </c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72">
        <v>-80</v>
      </c>
      <c r="AI201" s="66"/>
      <c r="AJ201" s="72">
        <v>-74.67</v>
      </c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7">
        <f t="shared" si="11"/>
        <v>0</v>
      </c>
    </row>
    <row r="202" spans="1:85" ht="15" customHeight="1">
      <c r="A202" s="39" t="s">
        <v>23</v>
      </c>
      <c r="B202" s="70">
        <v>41243</v>
      </c>
      <c r="C202" s="71" t="s">
        <v>10</v>
      </c>
      <c r="D202" s="74" t="s">
        <v>373</v>
      </c>
      <c r="E202" s="72">
        <v>-300</v>
      </c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72">
        <v>-300</v>
      </c>
      <c r="BM202" s="72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7">
        <f t="shared" si="11"/>
        <v>0</v>
      </c>
    </row>
    <row r="203" spans="1:85" ht="15" customHeight="1">
      <c r="A203" s="39" t="s">
        <v>23</v>
      </c>
      <c r="B203" s="70">
        <v>41243</v>
      </c>
      <c r="C203" s="71" t="s">
        <v>906</v>
      </c>
      <c r="D203" s="87" t="s">
        <v>144</v>
      </c>
      <c r="E203" s="72">
        <v>-1</v>
      </c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72">
        <v>-1</v>
      </c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7">
        <f t="shared" si="11"/>
        <v>0</v>
      </c>
    </row>
    <row r="204" spans="1:85" ht="15" customHeight="1">
      <c r="A204" s="39" t="s">
        <v>23</v>
      </c>
      <c r="B204" s="70">
        <v>41243</v>
      </c>
      <c r="C204" s="40" t="s">
        <v>19</v>
      </c>
      <c r="D204" s="74" t="s">
        <v>374</v>
      </c>
      <c r="E204" s="72">
        <v>-65.349999999999994</v>
      </c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72">
        <v>-65.349999999999994</v>
      </c>
      <c r="AM204" s="66"/>
      <c r="AN204" s="66"/>
      <c r="AO204" s="66"/>
      <c r="AP204" s="66"/>
      <c r="AQ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Y204" s="66"/>
      <c r="BZ204" s="66"/>
      <c r="CA204" s="66"/>
      <c r="CB204" s="66"/>
      <c r="CC204" s="66"/>
      <c r="CD204" s="66"/>
      <c r="CE204" s="66"/>
      <c r="CF204" s="66"/>
      <c r="CG204" s="67">
        <f t="shared" si="11"/>
        <v>0</v>
      </c>
    </row>
    <row r="205" spans="1:85" ht="15" customHeight="1">
      <c r="A205" s="43" t="s">
        <v>22</v>
      </c>
      <c r="B205" s="70">
        <v>41243</v>
      </c>
      <c r="C205" s="71" t="s">
        <v>45</v>
      </c>
      <c r="D205" s="74"/>
      <c r="E205" s="80">
        <v>-300</v>
      </c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80">
        <v>-300</v>
      </c>
      <c r="CF205" s="66"/>
      <c r="CG205" s="67">
        <f t="shared" si="11"/>
        <v>-300</v>
      </c>
    </row>
    <row r="206" spans="1:85" ht="15" customHeight="1">
      <c r="A206" s="84" t="s">
        <v>129</v>
      </c>
      <c r="B206" s="70">
        <v>41243</v>
      </c>
      <c r="C206" s="71" t="s">
        <v>142</v>
      </c>
      <c r="D206" s="74"/>
      <c r="E206" s="105">
        <v>86</v>
      </c>
      <c r="F206" s="66"/>
      <c r="G206" s="66"/>
      <c r="H206" s="66"/>
      <c r="I206" s="66"/>
      <c r="J206" s="66"/>
      <c r="K206" s="66"/>
      <c r="L206" s="66"/>
      <c r="M206" s="66"/>
      <c r="N206" s="66"/>
      <c r="O206" s="105">
        <v>86</v>
      </c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105">
        <v>86</v>
      </c>
      <c r="CG206" s="67">
        <f t="shared" si="11"/>
        <v>0</v>
      </c>
    </row>
    <row r="207" spans="1:85" ht="15" customHeight="1">
      <c r="A207" s="84" t="s">
        <v>129</v>
      </c>
      <c r="B207" s="70">
        <v>41243</v>
      </c>
      <c r="C207" s="71" t="s">
        <v>143</v>
      </c>
      <c r="D207" s="74"/>
      <c r="E207" s="105">
        <v>58</v>
      </c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105">
        <v>58</v>
      </c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105">
        <v>58</v>
      </c>
      <c r="CG207" s="67">
        <f t="shared" si="11"/>
        <v>0</v>
      </c>
    </row>
    <row r="208" spans="1:85" ht="15" customHeight="1">
      <c r="A208" s="84" t="s">
        <v>129</v>
      </c>
      <c r="B208" s="70">
        <v>41243</v>
      </c>
      <c r="C208" s="71" t="s">
        <v>45</v>
      </c>
      <c r="D208" s="74"/>
      <c r="E208" s="80">
        <v>-200</v>
      </c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80">
        <v>-200</v>
      </c>
      <c r="CG208" s="67">
        <f t="shared" si="11"/>
        <v>-200</v>
      </c>
    </row>
    <row r="209" spans="1:85" ht="15" customHeight="1">
      <c r="A209" s="39" t="s">
        <v>23</v>
      </c>
      <c r="B209" s="70">
        <v>41264</v>
      </c>
      <c r="C209" s="71" t="s">
        <v>145</v>
      </c>
      <c r="D209" s="74"/>
      <c r="E209" s="72">
        <v>300</v>
      </c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72">
        <v>300</v>
      </c>
      <c r="CE209" s="66"/>
      <c r="CF209" s="66"/>
      <c r="CG209" s="67">
        <f t="shared" si="11"/>
        <v>300</v>
      </c>
    </row>
    <row r="210" spans="1:85" ht="15" customHeight="1">
      <c r="A210" s="39" t="s">
        <v>23</v>
      </c>
      <c r="B210" s="70">
        <v>41264</v>
      </c>
      <c r="C210" s="71" t="s">
        <v>176</v>
      </c>
      <c r="D210" s="74"/>
      <c r="E210" s="72">
        <v>200</v>
      </c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72">
        <v>200</v>
      </c>
      <c r="CE210" s="66"/>
      <c r="CF210" s="66"/>
      <c r="CG210" s="67">
        <f t="shared" si="11"/>
        <v>200</v>
      </c>
    </row>
    <row r="211" spans="1:85" ht="15" customHeight="1" thickBot="1">
      <c r="A211" s="39" t="s">
        <v>23</v>
      </c>
      <c r="B211" s="70">
        <v>41274</v>
      </c>
      <c r="C211" s="71" t="s">
        <v>13</v>
      </c>
      <c r="D211" s="74" t="s">
        <v>387</v>
      </c>
      <c r="E211" s="72">
        <v>-980.52</v>
      </c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72">
        <v>-379.23347747110154</v>
      </c>
      <c r="AK211" s="72">
        <v>-50.810475657914594</v>
      </c>
      <c r="AO211" s="72">
        <v>-321.85596026774914</v>
      </c>
      <c r="AQ211" s="72">
        <v>-228.62008660323445</v>
      </c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7">
        <f t="shared" si="11"/>
        <v>0</v>
      </c>
    </row>
    <row r="212" spans="1:85" ht="15" customHeight="1" thickTop="1" thickBot="1">
      <c r="A212" s="10"/>
      <c r="B212" s="41"/>
      <c r="C212" s="42" t="s">
        <v>163</v>
      </c>
      <c r="D212" s="77"/>
      <c r="E212" s="90">
        <f t="shared" ref="E212:AH212" si="12">SUM(E160:E211)</f>
        <v>-1158.6899999999987</v>
      </c>
      <c r="F212" s="90">
        <f t="shared" si="12"/>
        <v>0</v>
      </c>
      <c r="G212" s="90">
        <f t="shared" si="12"/>
        <v>0</v>
      </c>
      <c r="H212" s="90">
        <f t="shared" si="12"/>
        <v>0</v>
      </c>
      <c r="I212" s="90">
        <f t="shared" si="12"/>
        <v>0</v>
      </c>
      <c r="J212" s="90">
        <f t="shared" si="12"/>
        <v>0</v>
      </c>
      <c r="K212" s="90">
        <f t="shared" si="12"/>
        <v>0</v>
      </c>
      <c r="L212" s="90">
        <f t="shared" si="12"/>
        <v>1566</v>
      </c>
      <c r="M212" s="90">
        <f t="shared" si="12"/>
        <v>52</v>
      </c>
      <c r="N212" s="90">
        <f t="shared" si="12"/>
        <v>236</v>
      </c>
      <c r="O212" s="90">
        <f t="shared" si="12"/>
        <v>981</v>
      </c>
      <c r="P212" s="90">
        <f t="shared" si="12"/>
        <v>432</v>
      </c>
      <c r="Q212" s="90">
        <f t="shared" si="12"/>
        <v>0</v>
      </c>
      <c r="R212" s="90">
        <f t="shared" si="12"/>
        <v>0</v>
      </c>
      <c r="S212" s="90">
        <f t="shared" si="12"/>
        <v>0</v>
      </c>
      <c r="T212" s="90">
        <f t="shared" si="12"/>
        <v>0</v>
      </c>
      <c r="U212" s="90">
        <f t="shared" si="12"/>
        <v>0</v>
      </c>
      <c r="V212" s="90">
        <f t="shared" si="12"/>
        <v>0</v>
      </c>
      <c r="W212" s="90">
        <f t="shared" si="12"/>
        <v>0</v>
      </c>
      <c r="X212" s="90">
        <f t="shared" si="12"/>
        <v>0</v>
      </c>
      <c r="Y212" s="90">
        <f t="shared" si="12"/>
        <v>0</v>
      </c>
      <c r="Z212" s="90">
        <f t="shared" si="12"/>
        <v>0.5</v>
      </c>
      <c r="AA212" s="90">
        <f t="shared" si="12"/>
        <v>0</v>
      </c>
      <c r="AB212" s="90">
        <f t="shared" si="12"/>
        <v>18.399999999999999</v>
      </c>
      <c r="AC212" s="90">
        <f t="shared" si="12"/>
        <v>0</v>
      </c>
      <c r="AD212" s="90">
        <f t="shared" si="12"/>
        <v>30</v>
      </c>
      <c r="AE212" s="90">
        <f t="shared" si="12"/>
        <v>0</v>
      </c>
      <c r="AF212" s="90">
        <f t="shared" si="12"/>
        <v>0</v>
      </c>
      <c r="AG212" s="90">
        <f t="shared" si="12"/>
        <v>0</v>
      </c>
      <c r="AH212" s="90">
        <f t="shared" si="12"/>
        <v>-877.36</v>
      </c>
      <c r="AI212" s="90">
        <f t="shared" ref="AI212:AQ212" si="13">SUM(AI160:AI211)</f>
        <v>-379.23347747110154</v>
      </c>
      <c r="AJ212" s="90">
        <f t="shared" si="13"/>
        <v>-114.29364960000001</v>
      </c>
      <c r="AK212" s="90">
        <f t="shared" si="13"/>
        <v>-50.810475657914594</v>
      </c>
      <c r="AL212" s="90">
        <f t="shared" si="13"/>
        <v>-65.349999999999994</v>
      </c>
      <c r="AM212" s="90">
        <f t="shared" si="13"/>
        <v>0</v>
      </c>
      <c r="AN212" s="90">
        <f t="shared" si="13"/>
        <v>-736.91709114074081</v>
      </c>
      <c r="AO212" s="90">
        <f t="shared" si="13"/>
        <v>-321.85596026774914</v>
      </c>
      <c r="AP212" s="90">
        <f t="shared" si="13"/>
        <v>-537.57925925925929</v>
      </c>
      <c r="AQ212" s="90">
        <f t="shared" si="13"/>
        <v>-228.62008660323445</v>
      </c>
      <c r="AR212" s="90">
        <f t="shared" ref="AR212:BP212" si="14">SUM(AR160:AR211)</f>
        <v>0</v>
      </c>
      <c r="AS212" s="90">
        <f t="shared" si="14"/>
        <v>0</v>
      </c>
      <c r="AT212" s="90">
        <f t="shared" si="14"/>
        <v>0</v>
      </c>
      <c r="AU212" s="90">
        <f t="shared" si="14"/>
        <v>0</v>
      </c>
      <c r="AV212" s="90">
        <f t="shared" si="14"/>
        <v>0</v>
      </c>
      <c r="AW212" s="90">
        <f t="shared" si="14"/>
        <v>-201.6</v>
      </c>
      <c r="AX212" s="90">
        <f t="shared" si="14"/>
        <v>0</v>
      </c>
      <c r="AY212" s="90">
        <f t="shared" si="14"/>
        <v>0</v>
      </c>
      <c r="AZ212" s="90">
        <f t="shared" si="14"/>
        <v>0</v>
      </c>
      <c r="BA212" s="90">
        <f t="shared" si="14"/>
        <v>0</v>
      </c>
      <c r="BB212" s="90">
        <f t="shared" si="14"/>
        <v>0</v>
      </c>
      <c r="BC212" s="90">
        <f t="shared" si="14"/>
        <v>0</v>
      </c>
      <c r="BD212" s="90">
        <f t="shared" si="14"/>
        <v>0</v>
      </c>
      <c r="BE212" s="90">
        <f t="shared" si="14"/>
        <v>0</v>
      </c>
      <c r="BF212" s="90">
        <f t="shared" si="14"/>
        <v>0</v>
      </c>
      <c r="BG212" s="90">
        <f t="shared" si="14"/>
        <v>-3</v>
      </c>
      <c r="BH212" s="90">
        <f t="shared" si="14"/>
        <v>0</v>
      </c>
      <c r="BI212" s="90">
        <f t="shared" si="14"/>
        <v>0</v>
      </c>
      <c r="BJ212" s="90">
        <f t="shared" si="14"/>
        <v>-145.19999999999999</v>
      </c>
      <c r="BK212" s="90">
        <f t="shared" si="14"/>
        <v>0</v>
      </c>
      <c r="BL212" s="90">
        <f t="shared" si="14"/>
        <v>-300</v>
      </c>
      <c r="BM212" s="90"/>
      <c r="BN212" s="90">
        <f>SUM(BN160:BN211)</f>
        <v>0</v>
      </c>
      <c r="BO212" s="90">
        <f t="shared" si="14"/>
        <v>-2</v>
      </c>
      <c r="BP212" s="90">
        <f t="shared" si="14"/>
        <v>-51</v>
      </c>
      <c r="BQ212" s="90">
        <f>SUM(BQ160:BQ211)</f>
        <v>-10.71</v>
      </c>
      <c r="BR212" s="90">
        <f t="shared" ref="BR212:BU212" si="15">SUM(BR160:BR211)</f>
        <v>0</v>
      </c>
      <c r="BS212" s="90">
        <f t="shared" si="15"/>
        <v>1.9999999999999574E-2</v>
      </c>
      <c r="BT212" s="90">
        <f t="shared" si="15"/>
        <v>0</v>
      </c>
      <c r="BU212" s="90">
        <f t="shared" si="15"/>
        <v>-262.01</v>
      </c>
      <c r="BV212" s="90">
        <f t="shared" ref="BV212:CA212" si="16">SUM(BV160:BV211)</f>
        <v>-24.23</v>
      </c>
      <c r="BW212" s="90">
        <f t="shared" si="16"/>
        <v>-162.84</v>
      </c>
      <c r="BX212" s="90">
        <f t="shared" si="16"/>
        <v>0</v>
      </c>
      <c r="BY212" s="90">
        <f t="shared" si="16"/>
        <v>0</v>
      </c>
      <c r="BZ212" s="90">
        <f t="shared" si="16"/>
        <v>0</v>
      </c>
      <c r="CA212" s="90">
        <f t="shared" si="16"/>
        <v>0</v>
      </c>
      <c r="CB212" s="65">
        <f>SUM(F212:AF212)</f>
        <v>3315.9</v>
      </c>
      <c r="CC212" s="65">
        <f>SUM(AH212:BZ212)</f>
        <v>-4474.5899999999992</v>
      </c>
      <c r="CD212" s="90">
        <f>SUM(CD160:CD210)</f>
        <v>606.21</v>
      </c>
      <c r="CE212" s="90">
        <f>SUM(CE160:CE211)</f>
        <v>-148.63</v>
      </c>
      <c r="CF212" s="90">
        <f>SUM(CF160:CF211)</f>
        <v>-11.930000000000007</v>
      </c>
      <c r="CG212" s="67">
        <f t="shared" si="11"/>
        <v>0</v>
      </c>
    </row>
    <row r="213" spans="1:85" ht="15" customHeight="1" thickTop="1">
      <c r="A213" s="43" t="s">
        <v>22</v>
      </c>
      <c r="B213" s="70">
        <v>41246</v>
      </c>
      <c r="C213" s="71" t="s">
        <v>323</v>
      </c>
      <c r="D213" s="74" t="s">
        <v>376</v>
      </c>
      <c r="E213" s="80">
        <v>-2.5</v>
      </c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80">
        <v>-2.5</v>
      </c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80">
        <v>-2.5</v>
      </c>
      <c r="CF213" s="66"/>
      <c r="CG213" s="67">
        <f t="shared" si="11"/>
        <v>0</v>
      </c>
    </row>
    <row r="214" spans="1:85" ht="15" customHeight="1">
      <c r="A214" s="39" t="s">
        <v>23</v>
      </c>
      <c r="B214" s="70">
        <v>41248</v>
      </c>
      <c r="C214" s="71" t="s">
        <v>890</v>
      </c>
      <c r="D214" s="74"/>
      <c r="E214" s="72">
        <v>3072</v>
      </c>
      <c r="F214" s="66"/>
      <c r="G214" s="66"/>
      <c r="H214" s="66"/>
      <c r="I214" s="66"/>
      <c r="J214" s="66"/>
      <c r="K214" s="66"/>
      <c r="L214" s="72">
        <v>1548</v>
      </c>
      <c r="M214" s="66"/>
      <c r="N214" s="72">
        <v>230</v>
      </c>
      <c r="O214" s="72">
        <v>920</v>
      </c>
      <c r="P214" s="72">
        <v>374</v>
      </c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7">
        <f t="shared" si="11"/>
        <v>0</v>
      </c>
    </row>
    <row r="215" spans="1:85" ht="15" customHeight="1">
      <c r="A215" s="39" t="s">
        <v>23</v>
      </c>
      <c r="B215" s="70">
        <v>41248</v>
      </c>
      <c r="C215" s="71" t="s">
        <v>905</v>
      </c>
      <c r="D215" s="87" t="s">
        <v>144</v>
      </c>
      <c r="E215" s="72">
        <v>-22.5</v>
      </c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72">
        <v>-22.5</v>
      </c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7">
        <f t="shared" si="11"/>
        <v>0</v>
      </c>
    </row>
    <row r="216" spans="1:85" ht="15" customHeight="1">
      <c r="A216" s="39" t="s">
        <v>23</v>
      </c>
      <c r="B216" s="70">
        <v>41248</v>
      </c>
      <c r="C216" s="71" t="s">
        <v>21</v>
      </c>
      <c r="D216" s="87" t="s">
        <v>144</v>
      </c>
      <c r="E216" s="72">
        <v>-4.7300000000000004</v>
      </c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72">
        <v>-4.7300000000000004</v>
      </c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7">
        <f t="shared" si="11"/>
        <v>0</v>
      </c>
    </row>
    <row r="217" spans="1:85" ht="15" customHeight="1">
      <c r="A217" s="43" t="s">
        <v>22</v>
      </c>
      <c r="B217" s="70">
        <v>41248</v>
      </c>
      <c r="C217" s="71" t="s">
        <v>324</v>
      </c>
      <c r="D217" s="74" t="s">
        <v>808</v>
      </c>
      <c r="E217" s="80">
        <v>-7.5</v>
      </c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80">
        <v>-7.5</v>
      </c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80">
        <v>-7.5</v>
      </c>
      <c r="CF217" s="66"/>
      <c r="CG217" s="67">
        <f t="shared" si="11"/>
        <v>0</v>
      </c>
    </row>
    <row r="218" spans="1:85" ht="15" customHeight="1">
      <c r="A218" s="43" t="s">
        <v>22</v>
      </c>
      <c r="B218" s="70">
        <v>41248</v>
      </c>
      <c r="C218" s="71" t="s">
        <v>325</v>
      </c>
      <c r="D218" s="74" t="s">
        <v>377</v>
      </c>
      <c r="E218" s="72">
        <v>-12.17</v>
      </c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80">
        <v>-12.17</v>
      </c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72">
        <v>-12.17</v>
      </c>
      <c r="CF218" s="66"/>
      <c r="CG218" s="67">
        <f t="shared" si="11"/>
        <v>0</v>
      </c>
    </row>
    <row r="219" spans="1:85" ht="15" customHeight="1">
      <c r="A219" s="84" t="s">
        <v>129</v>
      </c>
      <c r="B219" s="70">
        <v>41251</v>
      </c>
      <c r="C219" s="71" t="s">
        <v>282</v>
      </c>
      <c r="D219" s="74"/>
      <c r="E219" s="80">
        <v>20</v>
      </c>
      <c r="F219" s="66"/>
      <c r="G219" s="66"/>
      <c r="H219" s="66"/>
      <c r="I219" s="66"/>
      <c r="J219" s="66"/>
      <c r="K219" s="66"/>
      <c r="L219" s="66"/>
      <c r="M219" s="66"/>
      <c r="N219" s="66"/>
      <c r="O219" s="80">
        <v>20</v>
      </c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80">
        <v>20</v>
      </c>
      <c r="CG219" s="67">
        <f t="shared" si="11"/>
        <v>0</v>
      </c>
    </row>
    <row r="220" spans="1:85" ht="15" customHeight="1">
      <c r="A220" s="39" t="s">
        <v>23</v>
      </c>
      <c r="B220" s="70">
        <v>41253</v>
      </c>
      <c r="C220" s="71" t="s">
        <v>859</v>
      </c>
      <c r="D220" s="87" t="s">
        <v>150</v>
      </c>
      <c r="E220" s="72">
        <v>-18</v>
      </c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91"/>
      <c r="BV220" s="91"/>
      <c r="BW220" s="91"/>
      <c r="BX220" s="91"/>
      <c r="BY220" s="91"/>
      <c r="BZ220" s="91"/>
      <c r="CA220" s="72">
        <v>-18</v>
      </c>
      <c r="CB220" s="66"/>
      <c r="CC220" s="66"/>
      <c r="CD220" s="66"/>
      <c r="CE220" s="66"/>
      <c r="CF220" s="66"/>
      <c r="CG220" s="67">
        <f t="shared" si="11"/>
        <v>0</v>
      </c>
    </row>
    <row r="221" spans="1:85" ht="15" customHeight="1">
      <c r="A221" s="39" t="s">
        <v>23</v>
      </c>
      <c r="B221" s="70">
        <v>41253</v>
      </c>
      <c r="C221" s="71" t="s">
        <v>912</v>
      </c>
      <c r="D221" s="87" t="s">
        <v>151</v>
      </c>
      <c r="E221" s="72">
        <v>-3</v>
      </c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72">
        <v>-3</v>
      </c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7">
        <f t="shared" si="11"/>
        <v>0</v>
      </c>
    </row>
    <row r="222" spans="1:85" ht="15" customHeight="1">
      <c r="A222" s="39" t="s">
        <v>23</v>
      </c>
      <c r="B222" s="70">
        <v>41253</v>
      </c>
      <c r="C222" s="71" t="s">
        <v>915</v>
      </c>
      <c r="D222" s="87" t="s">
        <v>151</v>
      </c>
      <c r="E222" s="72">
        <v>-0.71</v>
      </c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72">
        <v>-0.71</v>
      </c>
      <c r="BT222" s="66"/>
      <c r="BU222" s="91"/>
      <c r="BV222" s="91"/>
      <c r="BW222" s="91"/>
      <c r="BX222" s="91"/>
      <c r="BY222" s="91"/>
      <c r="BZ222" s="91"/>
      <c r="CA222" s="66"/>
      <c r="CB222" s="66"/>
      <c r="CC222" s="66"/>
      <c r="CD222" s="66"/>
      <c r="CE222" s="66"/>
      <c r="CF222" s="66"/>
      <c r="CG222" s="67">
        <f t="shared" si="11"/>
        <v>0</v>
      </c>
    </row>
    <row r="223" spans="1:85" ht="15" customHeight="1">
      <c r="A223" s="39" t="s">
        <v>23</v>
      </c>
      <c r="B223" s="70">
        <v>41253</v>
      </c>
      <c r="C223" s="71" t="s">
        <v>916</v>
      </c>
      <c r="D223" s="87" t="s">
        <v>151</v>
      </c>
      <c r="E223" s="72">
        <v>-0.36</v>
      </c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72">
        <v>-0.36</v>
      </c>
      <c r="BU223" s="91"/>
      <c r="BV223" s="91"/>
      <c r="BW223" s="91"/>
      <c r="BX223" s="91"/>
      <c r="BY223" s="91"/>
      <c r="BZ223" s="91"/>
      <c r="CA223" s="66"/>
      <c r="CB223" s="66"/>
      <c r="CC223" s="66"/>
      <c r="CD223" s="66"/>
      <c r="CE223" s="66"/>
      <c r="CF223" s="66"/>
      <c r="CG223" s="67">
        <f t="shared" si="11"/>
        <v>0</v>
      </c>
    </row>
    <row r="224" spans="1:85" ht="15" customHeight="1">
      <c r="A224" s="39" t="s">
        <v>23</v>
      </c>
      <c r="B224" s="70">
        <v>41253</v>
      </c>
      <c r="C224" s="71" t="s">
        <v>10</v>
      </c>
      <c r="D224" s="74" t="s">
        <v>378</v>
      </c>
      <c r="E224" s="72">
        <v>-162.84</v>
      </c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72">
        <v>-162.84</v>
      </c>
      <c r="BX224" s="66"/>
      <c r="BY224" s="66"/>
      <c r="BZ224" s="66"/>
      <c r="CA224" s="66"/>
      <c r="CB224" s="66"/>
      <c r="CC224" s="66"/>
      <c r="CD224" s="66"/>
      <c r="CE224" s="66"/>
      <c r="CF224" s="66"/>
      <c r="CG224" s="67">
        <f t="shared" si="11"/>
        <v>0</v>
      </c>
    </row>
    <row r="225" spans="1:85" ht="15" customHeight="1">
      <c r="A225" s="39" t="s">
        <v>23</v>
      </c>
      <c r="B225" s="70">
        <v>41254</v>
      </c>
      <c r="C225" s="71" t="s">
        <v>859</v>
      </c>
      <c r="D225" s="87" t="s">
        <v>150</v>
      </c>
      <c r="E225" s="72">
        <v>-10</v>
      </c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72">
        <v>-10</v>
      </c>
      <c r="CB225" s="66"/>
      <c r="CC225" s="66"/>
      <c r="CD225" s="66"/>
      <c r="CE225" s="66"/>
      <c r="CF225" s="66"/>
      <c r="CG225" s="67">
        <f t="shared" si="11"/>
        <v>0</v>
      </c>
    </row>
    <row r="226" spans="1:85" ht="15" customHeight="1">
      <c r="A226" s="39" t="s">
        <v>23</v>
      </c>
      <c r="B226" s="70">
        <v>41254</v>
      </c>
      <c r="C226" s="71" t="s">
        <v>912</v>
      </c>
      <c r="D226" s="87" t="s">
        <v>151</v>
      </c>
      <c r="E226" s="72">
        <v>-3</v>
      </c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72">
        <v>-3</v>
      </c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7">
        <f t="shared" si="11"/>
        <v>0</v>
      </c>
    </row>
    <row r="227" spans="1:85" ht="15" customHeight="1">
      <c r="A227" s="39" t="s">
        <v>23</v>
      </c>
      <c r="B227" s="70">
        <v>41254</v>
      </c>
      <c r="C227" s="71" t="s">
        <v>915</v>
      </c>
      <c r="D227" s="87" t="s">
        <v>151</v>
      </c>
      <c r="E227" s="72">
        <v>-0.71</v>
      </c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72">
        <v>-0.71</v>
      </c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7">
        <f t="shared" si="11"/>
        <v>0</v>
      </c>
    </row>
    <row r="228" spans="1:85" ht="15" customHeight="1">
      <c r="A228" s="39" t="s">
        <v>23</v>
      </c>
      <c r="B228" s="70">
        <v>41254</v>
      </c>
      <c r="C228" s="71" t="s">
        <v>916</v>
      </c>
      <c r="D228" s="87" t="s">
        <v>151</v>
      </c>
      <c r="E228" s="72">
        <v>-0.36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72">
        <v>-0.36</v>
      </c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7">
        <f t="shared" si="11"/>
        <v>0</v>
      </c>
    </row>
    <row r="229" spans="1:85" ht="15" customHeight="1">
      <c r="A229" s="39" t="s">
        <v>23</v>
      </c>
      <c r="B229" s="70">
        <v>41254</v>
      </c>
      <c r="C229" s="71" t="s">
        <v>317</v>
      </c>
      <c r="D229" s="74" t="s">
        <v>379</v>
      </c>
      <c r="E229" s="72">
        <v>-10.74</v>
      </c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72">
        <v>-10.74</v>
      </c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7">
        <f t="shared" si="11"/>
        <v>0</v>
      </c>
    </row>
    <row r="230" spans="1:85" ht="15" customHeight="1">
      <c r="A230" s="39" t="s">
        <v>23</v>
      </c>
      <c r="B230" s="70">
        <v>41255</v>
      </c>
      <c r="C230" s="71" t="s">
        <v>859</v>
      </c>
      <c r="D230" s="87" t="s">
        <v>150</v>
      </c>
      <c r="E230" s="72">
        <v>-54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91"/>
      <c r="BV230" s="91"/>
      <c r="BW230" s="91"/>
      <c r="BX230" s="91"/>
      <c r="BY230" s="91"/>
      <c r="BZ230" s="91"/>
      <c r="CA230" s="72">
        <v>-54</v>
      </c>
      <c r="CB230" s="66"/>
      <c r="CC230" s="66"/>
      <c r="CD230" s="66"/>
      <c r="CE230" s="66"/>
      <c r="CF230" s="66"/>
      <c r="CG230" s="67">
        <f t="shared" si="11"/>
        <v>0</v>
      </c>
    </row>
    <row r="231" spans="1:85" ht="15" customHeight="1">
      <c r="A231" s="39" t="s">
        <v>23</v>
      </c>
      <c r="B231" s="70">
        <v>41255</v>
      </c>
      <c r="C231" s="71" t="s">
        <v>912</v>
      </c>
      <c r="D231" s="87" t="s">
        <v>151</v>
      </c>
      <c r="E231" s="72">
        <v>-3</v>
      </c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72">
        <v>-3</v>
      </c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7">
        <f t="shared" si="11"/>
        <v>0</v>
      </c>
    </row>
    <row r="232" spans="1:85" ht="15" customHeight="1">
      <c r="A232" s="39" t="s">
        <v>23</v>
      </c>
      <c r="B232" s="70">
        <v>41255</v>
      </c>
      <c r="C232" s="71" t="s">
        <v>915</v>
      </c>
      <c r="D232" s="87" t="s">
        <v>151</v>
      </c>
      <c r="E232" s="72">
        <v>-0.71</v>
      </c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72">
        <v>-0.71</v>
      </c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7">
        <f t="shared" si="11"/>
        <v>0</v>
      </c>
    </row>
    <row r="233" spans="1:85" ht="15" customHeight="1">
      <c r="A233" s="39" t="s">
        <v>23</v>
      </c>
      <c r="B233" s="70">
        <v>41255</v>
      </c>
      <c r="C233" s="71" t="s">
        <v>916</v>
      </c>
      <c r="D233" s="87" t="s">
        <v>151</v>
      </c>
      <c r="E233" s="72">
        <v>-0.36</v>
      </c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72">
        <v>-0.36</v>
      </c>
      <c r="BU233" s="91"/>
      <c r="BV233" s="91"/>
      <c r="BW233" s="91"/>
      <c r="BX233" s="91"/>
      <c r="BY233" s="91"/>
      <c r="BZ233" s="91"/>
      <c r="CA233" s="66"/>
      <c r="CB233" s="66"/>
      <c r="CC233" s="66"/>
      <c r="CD233" s="66"/>
      <c r="CE233" s="66"/>
      <c r="CF233" s="66"/>
      <c r="CG233" s="67">
        <f t="shared" si="11"/>
        <v>0</v>
      </c>
    </row>
    <row r="234" spans="1:85" ht="15" customHeight="1">
      <c r="A234" s="39" t="s">
        <v>23</v>
      </c>
      <c r="B234" s="70">
        <v>41256</v>
      </c>
      <c r="C234" s="71" t="s">
        <v>859</v>
      </c>
      <c r="D234" s="87" t="s">
        <v>150</v>
      </c>
      <c r="E234" s="72">
        <v>-36</v>
      </c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U234" s="66"/>
      <c r="BV234" s="66"/>
      <c r="BW234" s="66"/>
      <c r="BX234" s="66"/>
      <c r="BY234" s="66"/>
      <c r="BZ234" s="66"/>
      <c r="CA234" s="72">
        <v>-36</v>
      </c>
      <c r="CB234" s="66"/>
      <c r="CC234" s="66"/>
      <c r="CD234" s="66"/>
      <c r="CE234" s="66"/>
      <c r="CF234" s="66"/>
      <c r="CG234" s="67">
        <f t="shared" si="11"/>
        <v>0</v>
      </c>
    </row>
    <row r="235" spans="1:85" ht="15" customHeight="1">
      <c r="A235" s="39" t="s">
        <v>23</v>
      </c>
      <c r="B235" s="70">
        <v>41256</v>
      </c>
      <c r="C235" s="71" t="s">
        <v>912</v>
      </c>
      <c r="D235" s="87" t="s">
        <v>151</v>
      </c>
      <c r="E235" s="72">
        <v>-6</v>
      </c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72">
        <v>-6</v>
      </c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7">
        <f t="shared" si="11"/>
        <v>0</v>
      </c>
    </row>
    <row r="236" spans="1:85" ht="15" customHeight="1">
      <c r="A236" s="39" t="s">
        <v>23</v>
      </c>
      <c r="B236" s="70">
        <v>41256</v>
      </c>
      <c r="C236" s="71" t="s">
        <v>915</v>
      </c>
      <c r="D236" s="87" t="s">
        <v>151</v>
      </c>
      <c r="E236" s="72">
        <v>-1.41</v>
      </c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72">
        <v>-1.41</v>
      </c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7">
        <f t="shared" si="11"/>
        <v>0</v>
      </c>
    </row>
    <row r="237" spans="1:85" ht="15" customHeight="1">
      <c r="A237" s="39" t="s">
        <v>23</v>
      </c>
      <c r="B237" s="70">
        <v>41256</v>
      </c>
      <c r="C237" s="71" t="s">
        <v>916</v>
      </c>
      <c r="D237" s="87" t="s">
        <v>151</v>
      </c>
      <c r="E237" s="72">
        <v>-0.72</v>
      </c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72">
        <v>-0.72</v>
      </c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7">
        <f t="shared" si="11"/>
        <v>0</v>
      </c>
    </row>
    <row r="238" spans="1:85" ht="15" customHeight="1">
      <c r="A238" s="43" t="s">
        <v>22</v>
      </c>
      <c r="B238" s="70">
        <v>41257</v>
      </c>
      <c r="C238" s="71" t="s">
        <v>135</v>
      </c>
      <c r="D238" s="74"/>
      <c r="E238" s="80">
        <v>482.5</v>
      </c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80">
        <v>2412.5</v>
      </c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>
        <v>-1930</v>
      </c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80">
        <v>482.5</v>
      </c>
      <c r="CF238" s="66"/>
      <c r="CG238" s="67">
        <f t="shared" si="11"/>
        <v>0</v>
      </c>
    </row>
    <row r="239" spans="1:85" ht="15" customHeight="1">
      <c r="A239" s="39" t="s">
        <v>23</v>
      </c>
      <c r="B239" s="70">
        <v>41260</v>
      </c>
      <c r="C239" s="71" t="s">
        <v>316</v>
      </c>
      <c r="D239" s="74" t="s">
        <v>380</v>
      </c>
      <c r="E239" s="72">
        <v>-118.58</v>
      </c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72">
        <v>-118.58</v>
      </c>
      <c r="BM239" s="72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7">
        <f t="shared" si="11"/>
        <v>0</v>
      </c>
    </row>
    <row r="240" spans="1:85" ht="15" customHeight="1">
      <c r="A240" s="39" t="s">
        <v>23</v>
      </c>
      <c r="B240" s="70">
        <v>41260</v>
      </c>
      <c r="C240" s="71" t="s">
        <v>906</v>
      </c>
      <c r="D240" s="87" t="s">
        <v>144</v>
      </c>
      <c r="E240" s="72">
        <v>-1</v>
      </c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72">
        <v>-1</v>
      </c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7">
        <f t="shared" si="11"/>
        <v>0</v>
      </c>
    </row>
    <row r="241" spans="1:85" ht="15" customHeight="1">
      <c r="A241" s="39" t="s">
        <v>23</v>
      </c>
      <c r="B241" s="70">
        <v>41260</v>
      </c>
      <c r="C241" s="40" t="s">
        <v>19</v>
      </c>
      <c r="D241" s="74" t="s">
        <v>381</v>
      </c>
      <c r="E241" s="72">
        <v>-17.600000000000001</v>
      </c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72">
        <v>-17.600000000000001</v>
      </c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Y241" s="66"/>
      <c r="BZ241" s="66"/>
      <c r="CA241" s="66"/>
      <c r="CB241" s="66"/>
      <c r="CC241" s="66"/>
      <c r="CD241" s="66"/>
      <c r="CE241" s="66"/>
      <c r="CF241" s="66"/>
      <c r="CG241" s="67">
        <f t="shared" si="11"/>
        <v>0</v>
      </c>
    </row>
    <row r="242" spans="1:85" ht="15" customHeight="1">
      <c r="A242" s="43" t="s">
        <v>22</v>
      </c>
      <c r="B242" s="70">
        <v>41260</v>
      </c>
      <c r="C242" s="71" t="s">
        <v>326</v>
      </c>
      <c r="D242" s="87" t="s">
        <v>150</v>
      </c>
      <c r="E242" s="80">
        <v>18</v>
      </c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80">
        <v>18</v>
      </c>
      <c r="CB242" s="66"/>
      <c r="CC242" s="66"/>
      <c r="CD242" s="66"/>
      <c r="CE242" s="80">
        <v>18</v>
      </c>
      <c r="CF242" s="66"/>
      <c r="CG242" s="67">
        <f t="shared" si="11"/>
        <v>0</v>
      </c>
    </row>
    <row r="243" spans="1:85" ht="15" customHeight="1">
      <c r="A243" s="43" t="s">
        <v>22</v>
      </c>
      <c r="B243" s="70">
        <v>41261</v>
      </c>
      <c r="C243" s="71" t="s">
        <v>322</v>
      </c>
      <c r="D243" s="87" t="s">
        <v>150</v>
      </c>
      <c r="E243" s="80">
        <v>22.07</v>
      </c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72">
        <v>3</v>
      </c>
      <c r="BS243" s="72">
        <v>0.71</v>
      </c>
      <c r="BT243" s="72">
        <v>0.36</v>
      </c>
      <c r="BU243" s="66"/>
      <c r="BV243" s="66"/>
      <c r="BW243" s="66"/>
      <c r="BX243" s="66"/>
      <c r="BY243" s="66"/>
      <c r="BZ243" s="66"/>
      <c r="CA243" s="80">
        <v>18</v>
      </c>
      <c r="CB243" s="66"/>
      <c r="CC243" s="66"/>
      <c r="CD243" s="66"/>
      <c r="CE243" s="80">
        <v>22.07</v>
      </c>
      <c r="CF243" s="66"/>
      <c r="CG243" s="67">
        <f t="shared" si="11"/>
        <v>0</v>
      </c>
    </row>
    <row r="244" spans="1:85" ht="15" customHeight="1">
      <c r="A244" s="43" t="s">
        <v>22</v>
      </c>
      <c r="B244" s="70">
        <v>41261</v>
      </c>
      <c r="C244" s="71" t="s">
        <v>45</v>
      </c>
      <c r="D244" s="74"/>
      <c r="E244" s="80">
        <v>-400</v>
      </c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80">
        <v>-400</v>
      </c>
      <c r="CF244" s="66"/>
      <c r="CG244" s="67">
        <f t="shared" si="11"/>
        <v>-400</v>
      </c>
    </row>
    <row r="245" spans="1:85" ht="15" customHeight="1">
      <c r="A245" s="39" t="s">
        <v>23</v>
      </c>
      <c r="B245" s="70">
        <v>41313</v>
      </c>
      <c r="C245" s="71" t="s">
        <v>320</v>
      </c>
      <c r="D245" s="74"/>
      <c r="E245" s="72">
        <v>400</v>
      </c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7">
        <f t="shared" si="11"/>
        <v>400</v>
      </c>
    </row>
    <row r="246" spans="1:85" ht="15" customHeight="1">
      <c r="A246" s="43" t="s">
        <v>22</v>
      </c>
      <c r="B246" s="70">
        <v>41262</v>
      </c>
      <c r="C246" s="71" t="s">
        <v>330</v>
      </c>
      <c r="D246" s="74" t="s">
        <v>382</v>
      </c>
      <c r="E246" s="80">
        <v>-18</v>
      </c>
      <c r="F246" s="66"/>
      <c r="G246" s="66"/>
      <c r="H246" s="66"/>
      <c r="I246" s="66"/>
      <c r="J246" s="66"/>
      <c r="K246" s="66"/>
      <c r="L246" s="80">
        <v>-18</v>
      </c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80">
        <v>-18</v>
      </c>
      <c r="CF246" s="66"/>
      <c r="CG246" s="67">
        <f t="shared" si="11"/>
        <v>0</v>
      </c>
    </row>
    <row r="247" spans="1:85" ht="15" customHeight="1">
      <c r="A247" s="43" t="s">
        <v>22</v>
      </c>
      <c r="B247" s="70">
        <v>41262</v>
      </c>
      <c r="C247" s="71" t="s">
        <v>331</v>
      </c>
      <c r="D247" s="74"/>
      <c r="E247" s="80">
        <v>89.24</v>
      </c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80">
        <v>89.24</v>
      </c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80">
        <v>89.24</v>
      </c>
      <c r="CF247" s="66"/>
      <c r="CG247" s="67">
        <f t="shared" si="11"/>
        <v>0</v>
      </c>
    </row>
    <row r="248" spans="1:85" ht="15" customHeight="1">
      <c r="A248" s="43" t="s">
        <v>22</v>
      </c>
      <c r="B248" s="70">
        <v>41262</v>
      </c>
      <c r="C248" s="71" t="s">
        <v>332</v>
      </c>
      <c r="D248" s="74" t="s">
        <v>383</v>
      </c>
      <c r="E248" s="80">
        <v>-65.239999999999995</v>
      </c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80">
        <v>-65.739999999999995</v>
      </c>
      <c r="CF248" s="66"/>
      <c r="CG248" s="67">
        <f t="shared" si="11"/>
        <v>-65.239999999999995</v>
      </c>
    </row>
    <row r="249" spans="1:85" ht="15" customHeight="1">
      <c r="A249" s="43" t="s">
        <v>22</v>
      </c>
      <c r="B249" s="70">
        <v>41282</v>
      </c>
      <c r="C249" s="71" t="s">
        <v>335</v>
      </c>
      <c r="D249" s="74" t="s">
        <v>383</v>
      </c>
      <c r="E249" s="80">
        <v>65.239999999999995</v>
      </c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80">
        <v>65.739999999999995</v>
      </c>
      <c r="CF249" s="66"/>
      <c r="CG249" s="67">
        <f t="shared" si="11"/>
        <v>65.239999999999995</v>
      </c>
    </row>
    <row r="250" spans="1:85" ht="15" customHeight="1">
      <c r="A250" s="43" t="s">
        <v>22</v>
      </c>
      <c r="B250" s="70">
        <v>41262</v>
      </c>
      <c r="C250" s="71" t="s">
        <v>333</v>
      </c>
      <c r="D250" s="74" t="s">
        <v>384</v>
      </c>
      <c r="E250" s="80">
        <v>-22.5</v>
      </c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80">
        <v>-22.5</v>
      </c>
      <c r="BM250" s="80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80">
        <v>-22.5</v>
      </c>
      <c r="CF250" s="66"/>
      <c r="CG250" s="67">
        <f t="shared" si="11"/>
        <v>0</v>
      </c>
    </row>
    <row r="251" spans="1:85" ht="15" customHeight="1">
      <c r="A251" s="39" t="s">
        <v>23</v>
      </c>
      <c r="B251" s="70">
        <v>41264</v>
      </c>
      <c r="C251" s="71" t="s">
        <v>327</v>
      </c>
      <c r="D251" s="87" t="s">
        <v>150</v>
      </c>
      <c r="E251" s="72">
        <v>22.07</v>
      </c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72">
        <v>3</v>
      </c>
      <c r="BS251" s="72">
        <v>0.71</v>
      </c>
      <c r="BT251" s="72">
        <v>0.36</v>
      </c>
      <c r="BU251" s="66"/>
      <c r="BV251" s="66"/>
      <c r="BW251" s="66"/>
      <c r="BX251" s="66"/>
      <c r="BY251" s="66"/>
      <c r="BZ251" s="66"/>
      <c r="CA251" s="80">
        <v>18</v>
      </c>
      <c r="CB251" s="66"/>
      <c r="CC251" s="66"/>
      <c r="CD251" s="72">
        <v>22.07</v>
      </c>
      <c r="CE251" s="66"/>
      <c r="CF251" s="66"/>
      <c r="CG251" s="67">
        <f t="shared" si="11"/>
        <v>0</v>
      </c>
    </row>
    <row r="252" spans="1:85" ht="15" customHeight="1">
      <c r="A252" s="39" t="s">
        <v>23</v>
      </c>
      <c r="B252" s="70">
        <v>41264</v>
      </c>
      <c r="C252" s="71" t="s">
        <v>334</v>
      </c>
      <c r="D252" s="87" t="s">
        <v>150</v>
      </c>
      <c r="E252" s="72">
        <v>58.07</v>
      </c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72">
        <v>3</v>
      </c>
      <c r="BS252" s="72">
        <v>0.71</v>
      </c>
      <c r="BT252" s="72">
        <v>0.36</v>
      </c>
      <c r="BU252" s="72"/>
      <c r="BV252" s="72"/>
      <c r="BW252" s="72"/>
      <c r="BX252" s="72"/>
      <c r="BY252" s="72"/>
      <c r="BZ252" s="72"/>
      <c r="CA252" s="72">
        <v>54</v>
      </c>
      <c r="CB252" s="66"/>
      <c r="CC252" s="66"/>
      <c r="CD252" s="66"/>
      <c r="CE252" s="66"/>
      <c r="CF252" s="66"/>
      <c r="CG252" s="67">
        <f t="shared" si="11"/>
        <v>0</v>
      </c>
    </row>
    <row r="253" spans="1:85" ht="15" customHeight="1">
      <c r="A253" s="39" t="s">
        <v>23</v>
      </c>
      <c r="B253" s="70">
        <v>41264</v>
      </c>
      <c r="C253" s="71" t="s">
        <v>118</v>
      </c>
      <c r="D253" s="74" t="s">
        <v>385</v>
      </c>
      <c r="E253" s="72">
        <v>-554.72</v>
      </c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72">
        <f>E253*0.5</f>
        <v>-277.36</v>
      </c>
      <c r="AI253" s="66"/>
      <c r="AJ253" s="72">
        <f>E253*0.07143</f>
        <v>-39.6236496</v>
      </c>
      <c r="AK253" s="66"/>
      <c r="AL253" s="66"/>
      <c r="AM253" s="66"/>
      <c r="AN253" s="72">
        <f>E253*0.42857</f>
        <v>-237.73635040000002</v>
      </c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7">
        <f t="shared" si="11"/>
        <v>0</v>
      </c>
    </row>
    <row r="254" spans="1:85" ht="15" customHeight="1">
      <c r="A254" s="39" t="s">
        <v>23</v>
      </c>
      <c r="B254" s="70">
        <v>41264</v>
      </c>
      <c r="C254" s="71" t="s">
        <v>119</v>
      </c>
      <c r="D254" s="74" t="s">
        <v>385</v>
      </c>
      <c r="E254" s="72">
        <v>-1036.76</v>
      </c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72">
        <f>(E254/6.75)*3.25</f>
        <v>-499.18074074074076</v>
      </c>
      <c r="AO254" s="66"/>
      <c r="AP254" s="72">
        <f>(E254/6.75)*3.5</f>
        <v>-537.57925925925929</v>
      </c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7">
        <f t="shared" si="11"/>
        <v>0</v>
      </c>
    </row>
    <row r="255" spans="1:85" ht="15" customHeight="1">
      <c r="A255" s="39" t="s">
        <v>23</v>
      </c>
      <c r="B255" s="70">
        <v>41264</v>
      </c>
      <c r="C255" s="71" t="s">
        <v>121</v>
      </c>
      <c r="D255" s="74" t="s">
        <v>385</v>
      </c>
      <c r="E255" s="72">
        <v>-180</v>
      </c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72">
        <v>-180</v>
      </c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7">
        <f t="shared" si="11"/>
        <v>0</v>
      </c>
    </row>
    <row r="256" spans="1:85" ht="15" customHeight="1">
      <c r="A256" s="39" t="s">
        <v>23</v>
      </c>
      <c r="B256" s="70">
        <v>41264</v>
      </c>
      <c r="C256" s="71" t="s">
        <v>266</v>
      </c>
      <c r="D256" s="74" t="s">
        <v>385</v>
      </c>
      <c r="E256" s="72">
        <v>-80</v>
      </c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72">
        <v>-80</v>
      </c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7">
        <f t="shared" si="11"/>
        <v>0</v>
      </c>
    </row>
    <row r="257" spans="1:85" ht="15" customHeight="1">
      <c r="A257" s="39" t="s">
        <v>23</v>
      </c>
      <c r="B257" s="70">
        <v>41264</v>
      </c>
      <c r="C257" s="71" t="s">
        <v>122</v>
      </c>
      <c r="D257" s="74" t="s">
        <v>385</v>
      </c>
      <c r="E257" s="72">
        <v>-100</v>
      </c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72">
        <v>-100</v>
      </c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7">
        <f t="shared" si="11"/>
        <v>0</v>
      </c>
    </row>
    <row r="258" spans="1:85" ht="15" customHeight="1">
      <c r="A258" s="39" t="s">
        <v>23</v>
      </c>
      <c r="B258" s="70">
        <v>41264</v>
      </c>
      <c r="C258" s="71" t="s">
        <v>16</v>
      </c>
      <c r="D258" s="74" t="s">
        <v>385</v>
      </c>
      <c r="E258" s="72">
        <v>-80</v>
      </c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72">
        <v>-80</v>
      </c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7">
        <f t="shared" ref="CG258:CG321" si="17">E258-SUM(F258:CA258)</f>
        <v>0</v>
      </c>
    </row>
    <row r="259" spans="1:85" ht="15" customHeight="1">
      <c r="A259" s="39" t="s">
        <v>23</v>
      </c>
      <c r="B259" s="70">
        <v>41264</v>
      </c>
      <c r="C259" s="71" t="s">
        <v>123</v>
      </c>
      <c r="D259" s="74" t="s">
        <v>385</v>
      </c>
      <c r="E259" s="72">
        <v>-80</v>
      </c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72">
        <v>-80</v>
      </c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7">
        <f t="shared" si="17"/>
        <v>0</v>
      </c>
    </row>
    <row r="260" spans="1:85" ht="15" customHeight="1">
      <c r="A260" s="39" t="s">
        <v>23</v>
      </c>
      <c r="B260" s="70">
        <v>41264</v>
      </c>
      <c r="C260" s="71" t="s">
        <v>124</v>
      </c>
      <c r="D260" s="74" t="s">
        <v>385</v>
      </c>
      <c r="E260" s="72">
        <v>-160</v>
      </c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72">
        <v>-80</v>
      </c>
      <c r="AI260" s="66"/>
      <c r="AJ260" s="72">
        <v>-80</v>
      </c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7">
        <f t="shared" si="17"/>
        <v>0</v>
      </c>
    </row>
    <row r="261" spans="1:85" ht="15" customHeight="1">
      <c r="A261" s="84" t="s">
        <v>129</v>
      </c>
      <c r="B261" s="70">
        <v>41264</v>
      </c>
      <c r="C261" s="71" t="s">
        <v>142</v>
      </c>
      <c r="D261" s="74"/>
      <c r="E261" s="105">
        <v>44</v>
      </c>
      <c r="F261" s="66"/>
      <c r="G261" s="66"/>
      <c r="H261" s="66"/>
      <c r="I261" s="66"/>
      <c r="J261" s="66"/>
      <c r="K261" s="66"/>
      <c r="L261" s="66"/>
      <c r="M261" s="66"/>
      <c r="N261" s="66"/>
      <c r="O261" s="105">
        <v>44</v>
      </c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105">
        <v>44</v>
      </c>
      <c r="CG261" s="67">
        <f t="shared" si="17"/>
        <v>0</v>
      </c>
    </row>
    <row r="262" spans="1:85" ht="15" customHeight="1">
      <c r="A262" s="84" t="s">
        <v>129</v>
      </c>
      <c r="B262" s="70">
        <v>41264</v>
      </c>
      <c r="C262" s="71" t="s">
        <v>143</v>
      </c>
      <c r="D262" s="74"/>
      <c r="E262" s="105">
        <v>27</v>
      </c>
      <c r="F262" s="66"/>
      <c r="G262" s="66"/>
      <c r="H262" s="66"/>
      <c r="I262" s="66"/>
      <c r="J262" s="66"/>
      <c r="K262" s="66"/>
      <c r="L262" s="66"/>
      <c r="M262" s="66"/>
      <c r="N262" s="66"/>
      <c r="O262" s="105">
        <v>27</v>
      </c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105">
        <v>27</v>
      </c>
      <c r="CG262" s="67">
        <f t="shared" si="17"/>
        <v>0</v>
      </c>
    </row>
    <row r="263" spans="1:85" ht="15" customHeight="1">
      <c r="A263" s="84" t="s">
        <v>129</v>
      </c>
      <c r="B263" s="70">
        <v>41264</v>
      </c>
      <c r="C263" s="71" t="s">
        <v>45</v>
      </c>
      <c r="D263" s="74"/>
      <c r="E263" s="105">
        <v>-90</v>
      </c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105">
        <v>-90</v>
      </c>
      <c r="CG263" s="67">
        <f t="shared" si="17"/>
        <v>-90</v>
      </c>
    </row>
    <row r="264" spans="1:85" ht="15" customHeight="1">
      <c r="A264" s="39" t="s">
        <v>23</v>
      </c>
      <c r="B264" s="70">
        <v>41313</v>
      </c>
      <c r="C264" s="71" t="s">
        <v>288</v>
      </c>
      <c r="D264" s="74"/>
      <c r="E264" s="72">
        <v>90</v>
      </c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72">
        <v>90</v>
      </c>
      <c r="CE264" s="66"/>
      <c r="CF264" s="66"/>
      <c r="CG264" s="67">
        <f t="shared" si="17"/>
        <v>90</v>
      </c>
    </row>
    <row r="265" spans="1:85" ht="15" customHeight="1">
      <c r="A265" s="39" t="s">
        <v>23</v>
      </c>
      <c r="B265" s="70">
        <v>41270</v>
      </c>
      <c r="C265" s="71" t="s">
        <v>152</v>
      </c>
      <c r="D265" s="74" t="s">
        <v>386</v>
      </c>
      <c r="E265" s="72">
        <v>-145.19999999999999</v>
      </c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72">
        <v>-145.19999999999999</v>
      </c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7">
        <f t="shared" si="17"/>
        <v>0</v>
      </c>
    </row>
    <row r="266" spans="1:85" ht="15" customHeight="1">
      <c r="A266" s="39" t="s">
        <v>23</v>
      </c>
      <c r="B266" s="70">
        <v>41271</v>
      </c>
      <c r="C266" s="71" t="s">
        <v>859</v>
      </c>
      <c r="D266" s="87" t="s">
        <v>150</v>
      </c>
      <c r="E266" s="72">
        <v>-40</v>
      </c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72">
        <v>-40</v>
      </c>
      <c r="CB266" s="66"/>
      <c r="CC266" s="66"/>
      <c r="CD266" s="66"/>
      <c r="CE266" s="66"/>
      <c r="CF266" s="66"/>
      <c r="CG266" s="67">
        <f t="shared" si="17"/>
        <v>0</v>
      </c>
    </row>
    <row r="267" spans="1:85" ht="15" customHeight="1">
      <c r="A267" s="39" t="s">
        <v>23</v>
      </c>
      <c r="B267" s="70">
        <v>41271</v>
      </c>
      <c r="C267" s="71" t="s">
        <v>912</v>
      </c>
      <c r="D267" s="87" t="s">
        <v>151</v>
      </c>
      <c r="E267" s="72">
        <v>-3</v>
      </c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72">
        <v>-3</v>
      </c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7">
        <f t="shared" si="17"/>
        <v>0</v>
      </c>
    </row>
    <row r="268" spans="1:85" ht="15" customHeight="1">
      <c r="A268" s="39" t="s">
        <v>23</v>
      </c>
      <c r="B268" s="70">
        <v>41271</v>
      </c>
      <c r="C268" s="71" t="s">
        <v>915</v>
      </c>
      <c r="D268" s="87" t="s">
        <v>151</v>
      </c>
      <c r="E268" s="72">
        <v>-0.71</v>
      </c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K268" s="66"/>
      <c r="AN268" s="66"/>
      <c r="AO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72">
        <v>-0.71</v>
      </c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7">
        <f t="shared" si="17"/>
        <v>0</v>
      </c>
    </row>
    <row r="269" spans="1:85" ht="15" customHeight="1">
      <c r="A269" s="39" t="s">
        <v>23</v>
      </c>
      <c r="B269" s="70">
        <v>41271</v>
      </c>
      <c r="C269" s="71" t="s">
        <v>916</v>
      </c>
      <c r="D269" s="87" t="s">
        <v>151</v>
      </c>
      <c r="E269" s="72">
        <v>-0.36</v>
      </c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72">
        <v>-0.36</v>
      </c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7">
        <f t="shared" si="17"/>
        <v>0</v>
      </c>
    </row>
    <row r="270" spans="1:85" ht="15" customHeight="1">
      <c r="A270" s="39" t="s">
        <v>23</v>
      </c>
      <c r="B270" s="70">
        <v>41274</v>
      </c>
      <c r="C270" s="75" t="s">
        <v>44</v>
      </c>
      <c r="D270" s="74" t="s">
        <v>388</v>
      </c>
      <c r="E270" s="76">
        <v>-12.5</v>
      </c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76">
        <v>-12.5</v>
      </c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7">
        <f t="shared" si="17"/>
        <v>0</v>
      </c>
    </row>
    <row r="271" spans="1:85" ht="15" customHeight="1" thickBot="1">
      <c r="A271" s="39" t="s">
        <v>23</v>
      </c>
      <c r="B271" s="70">
        <v>41305</v>
      </c>
      <c r="C271" s="71" t="s">
        <v>13</v>
      </c>
      <c r="D271" s="74" t="s">
        <v>401</v>
      </c>
      <c r="E271" s="72">
        <v>-982.86</v>
      </c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72">
        <v>-380.39409028679472</v>
      </c>
      <c r="AK271" s="72">
        <v>-51.933762613072282</v>
      </c>
      <c r="AO271" s="72">
        <v>-321.88876131917863</v>
      </c>
      <c r="AQ271" s="72">
        <v>-228.64338578095436</v>
      </c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7">
        <f t="shared" si="17"/>
        <v>0</v>
      </c>
    </row>
    <row r="272" spans="1:85" ht="15" customHeight="1" thickTop="1" thickBot="1">
      <c r="A272" s="10"/>
      <c r="B272" s="41"/>
      <c r="C272" s="42" t="s">
        <v>162</v>
      </c>
      <c r="D272" s="77"/>
      <c r="E272" s="90">
        <f t="shared" ref="E272:AI272" si="18">SUM(E213:E271)</f>
        <v>-140.15999999999963</v>
      </c>
      <c r="F272" s="90">
        <f t="shared" si="18"/>
        <v>0</v>
      </c>
      <c r="G272" s="90">
        <f t="shared" si="18"/>
        <v>0</v>
      </c>
      <c r="H272" s="90">
        <f t="shared" si="18"/>
        <v>0</v>
      </c>
      <c r="I272" s="90">
        <f t="shared" si="18"/>
        <v>0</v>
      </c>
      <c r="J272" s="90">
        <f t="shared" si="18"/>
        <v>0</v>
      </c>
      <c r="K272" s="90">
        <f t="shared" si="18"/>
        <v>0</v>
      </c>
      <c r="L272" s="90">
        <f t="shared" si="18"/>
        <v>1530</v>
      </c>
      <c r="M272" s="90">
        <f t="shared" si="18"/>
        <v>0</v>
      </c>
      <c r="N272" s="90">
        <f t="shared" si="18"/>
        <v>230</v>
      </c>
      <c r="O272" s="90">
        <f t="shared" si="18"/>
        <v>1011</v>
      </c>
      <c r="P272" s="90">
        <f t="shared" si="18"/>
        <v>374</v>
      </c>
      <c r="Q272" s="90">
        <f t="shared" si="18"/>
        <v>0</v>
      </c>
      <c r="R272" s="90">
        <f t="shared" si="18"/>
        <v>0</v>
      </c>
      <c r="S272" s="90">
        <f t="shared" si="18"/>
        <v>0</v>
      </c>
      <c r="T272" s="90">
        <f t="shared" si="18"/>
        <v>0</v>
      </c>
      <c r="U272" s="90">
        <f t="shared" si="18"/>
        <v>0</v>
      </c>
      <c r="V272" s="90">
        <f t="shared" si="18"/>
        <v>0</v>
      </c>
      <c r="W272" s="90">
        <f t="shared" si="18"/>
        <v>0</v>
      </c>
      <c r="X272" s="90">
        <f t="shared" si="18"/>
        <v>0</v>
      </c>
      <c r="Y272" s="90">
        <f t="shared" si="18"/>
        <v>0</v>
      </c>
      <c r="Z272" s="90">
        <f t="shared" si="18"/>
        <v>0</v>
      </c>
      <c r="AA272" s="90">
        <f t="shared" si="18"/>
        <v>0</v>
      </c>
      <c r="AB272" s="90">
        <f t="shared" si="18"/>
        <v>0</v>
      </c>
      <c r="AC272" s="90">
        <f t="shared" si="18"/>
        <v>0</v>
      </c>
      <c r="AD272" s="90">
        <f t="shared" si="18"/>
        <v>0</v>
      </c>
      <c r="AE272" s="90">
        <f t="shared" si="18"/>
        <v>2412.5</v>
      </c>
      <c r="AF272" s="90">
        <f t="shared" si="18"/>
        <v>89.24</v>
      </c>
      <c r="AG272" s="90">
        <f>SUM(AG213:AG271)</f>
        <v>0</v>
      </c>
      <c r="AH272" s="90">
        <f t="shared" si="18"/>
        <v>-877.36</v>
      </c>
      <c r="AI272" s="90">
        <f t="shared" si="18"/>
        <v>-380.39409028679472</v>
      </c>
      <c r="AJ272" s="90">
        <f t="shared" ref="AJ272:AQ272" si="19">SUM(AJ213:AJ271)</f>
        <v>-119.62364959999999</v>
      </c>
      <c r="AK272" s="90">
        <f t="shared" si="19"/>
        <v>-51.933762613072282</v>
      </c>
      <c r="AL272" s="90">
        <f t="shared" si="19"/>
        <v>-17.600000000000001</v>
      </c>
      <c r="AM272" s="90">
        <f t="shared" si="19"/>
        <v>0</v>
      </c>
      <c r="AN272" s="90">
        <f t="shared" si="19"/>
        <v>-744.41709114074081</v>
      </c>
      <c r="AO272" s="90">
        <f t="shared" si="19"/>
        <v>-321.88876131917863</v>
      </c>
      <c r="AP272" s="90">
        <f t="shared" si="19"/>
        <v>-537.57925925925929</v>
      </c>
      <c r="AQ272" s="90">
        <f t="shared" si="19"/>
        <v>-228.64338578095436</v>
      </c>
      <c r="AR272" s="90">
        <f t="shared" ref="AR272:BU272" si="20">SUM(AR213:AR271)</f>
        <v>0</v>
      </c>
      <c r="AS272" s="90">
        <f t="shared" si="20"/>
        <v>0</v>
      </c>
      <c r="AT272" s="90">
        <f t="shared" si="20"/>
        <v>0</v>
      </c>
      <c r="AU272" s="90">
        <f t="shared" si="20"/>
        <v>0</v>
      </c>
      <c r="AV272" s="90">
        <f t="shared" si="20"/>
        <v>0</v>
      </c>
      <c r="AW272" s="90">
        <f t="shared" si="20"/>
        <v>0</v>
      </c>
      <c r="AX272" s="90">
        <f t="shared" si="20"/>
        <v>0</v>
      </c>
      <c r="AY272" s="90">
        <f t="shared" si="20"/>
        <v>0</v>
      </c>
      <c r="AZ272" s="90">
        <f t="shared" si="20"/>
        <v>0</v>
      </c>
      <c r="BA272" s="90">
        <f t="shared" si="20"/>
        <v>0</v>
      </c>
      <c r="BB272" s="90">
        <f t="shared" si="20"/>
        <v>0</v>
      </c>
      <c r="BC272" s="90">
        <f t="shared" si="20"/>
        <v>0</v>
      </c>
      <c r="BD272" s="90">
        <f t="shared" si="20"/>
        <v>0</v>
      </c>
      <c r="BE272" s="90">
        <f t="shared" si="20"/>
        <v>0</v>
      </c>
      <c r="BF272" s="90">
        <f t="shared" si="20"/>
        <v>-1930</v>
      </c>
      <c r="BG272" s="90">
        <f t="shared" si="20"/>
        <v>-14.67</v>
      </c>
      <c r="BH272" s="90">
        <f t="shared" si="20"/>
        <v>0</v>
      </c>
      <c r="BI272" s="90">
        <f t="shared" si="20"/>
        <v>0</v>
      </c>
      <c r="BJ272" s="90">
        <f t="shared" si="20"/>
        <v>-145.19999999999999</v>
      </c>
      <c r="BK272" s="90">
        <f t="shared" si="20"/>
        <v>0</v>
      </c>
      <c r="BL272" s="90">
        <f t="shared" si="20"/>
        <v>-141.07999999999998</v>
      </c>
      <c r="BM272" s="90"/>
      <c r="BN272" s="90">
        <f>SUM(BN213:BN271)</f>
        <v>-12.5</v>
      </c>
      <c r="BO272" s="90">
        <f t="shared" si="20"/>
        <v>-1</v>
      </c>
      <c r="BP272" s="90">
        <f t="shared" si="20"/>
        <v>-22.5</v>
      </c>
      <c r="BQ272" s="90">
        <f t="shared" si="20"/>
        <v>-4.7300000000000004</v>
      </c>
      <c r="BR272" s="90">
        <f t="shared" si="20"/>
        <v>-9</v>
      </c>
      <c r="BS272" s="90">
        <f t="shared" si="20"/>
        <v>-2.12</v>
      </c>
      <c r="BT272" s="90">
        <f t="shared" si="20"/>
        <v>-1.08</v>
      </c>
      <c r="BU272" s="90">
        <f t="shared" si="20"/>
        <v>0</v>
      </c>
      <c r="BV272" s="90">
        <f t="shared" ref="BV272:CA272" si="21">SUM(BV213:BV271)</f>
        <v>-10.74</v>
      </c>
      <c r="BW272" s="90">
        <f t="shared" si="21"/>
        <v>-162.84</v>
      </c>
      <c r="BX272" s="90">
        <f t="shared" si="21"/>
        <v>0</v>
      </c>
      <c r="BY272" s="90">
        <f t="shared" si="21"/>
        <v>0</v>
      </c>
      <c r="BZ272" s="90">
        <f t="shared" si="21"/>
        <v>0</v>
      </c>
      <c r="CA272" s="90">
        <f t="shared" si="21"/>
        <v>-50</v>
      </c>
      <c r="CB272" s="65">
        <f>SUM(F272:AF272)</f>
        <v>5646.74</v>
      </c>
      <c r="CC272" s="65">
        <f>SUM(AH272:BZ272)</f>
        <v>-5736.9</v>
      </c>
      <c r="CD272" s="90">
        <f>SUM(CD213:CD271)</f>
        <v>112.07</v>
      </c>
      <c r="CE272" s="90">
        <f>SUM(CE213:CE271)</f>
        <v>149.13999999999999</v>
      </c>
      <c r="CF272" s="90">
        <f>SUM(CF213:CF271)</f>
        <v>1</v>
      </c>
      <c r="CG272" s="67">
        <f t="shared" si="17"/>
        <v>0</v>
      </c>
    </row>
    <row r="273" spans="1:85" ht="15" customHeight="1" thickTop="1">
      <c r="A273" s="39" t="s">
        <v>23</v>
      </c>
      <c r="B273" s="70">
        <v>41277</v>
      </c>
      <c r="C273" s="71" t="s">
        <v>891</v>
      </c>
      <c r="D273" s="74"/>
      <c r="E273" s="72">
        <v>4144</v>
      </c>
      <c r="F273" s="66"/>
      <c r="G273" s="66"/>
      <c r="H273" s="66"/>
      <c r="I273" s="66"/>
      <c r="J273" s="66"/>
      <c r="K273" s="66"/>
      <c r="L273" s="72">
        <v>1350</v>
      </c>
      <c r="M273" s="72">
        <v>1220</v>
      </c>
      <c r="N273" s="72">
        <v>290</v>
      </c>
      <c r="O273" s="72">
        <v>950</v>
      </c>
      <c r="P273" s="72">
        <v>334</v>
      </c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7">
        <f t="shared" si="17"/>
        <v>0</v>
      </c>
    </row>
    <row r="274" spans="1:85" ht="15" customHeight="1">
      <c r="A274" s="39" t="s">
        <v>23</v>
      </c>
      <c r="B274" s="70">
        <v>41277</v>
      </c>
      <c r="C274" s="71" t="s">
        <v>905</v>
      </c>
      <c r="D274" s="87" t="s">
        <v>144</v>
      </c>
      <c r="E274" s="72">
        <v>-24.5</v>
      </c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72">
        <v>-24.5</v>
      </c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7">
        <f t="shared" si="17"/>
        <v>0</v>
      </c>
    </row>
    <row r="275" spans="1:85" ht="15" customHeight="1">
      <c r="A275" s="39" t="s">
        <v>23</v>
      </c>
      <c r="B275" s="70">
        <v>41277</v>
      </c>
      <c r="C275" s="71" t="s">
        <v>21</v>
      </c>
      <c r="D275" s="87" t="s">
        <v>144</v>
      </c>
      <c r="E275" s="72">
        <v>-5.15</v>
      </c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72">
        <v>-5.15</v>
      </c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7">
        <f t="shared" si="17"/>
        <v>0</v>
      </c>
    </row>
    <row r="276" spans="1:85" ht="15" customHeight="1">
      <c r="A276" s="39" t="s">
        <v>23</v>
      </c>
      <c r="B276" s="70">
        <v>41281</v>
      </c>
      <c r="C276" s="71" t="s">
        <v>859</v>
      </c>
      <c r="D276" s="87" t="s">
        <v>150</v>
      </c>
      <c r="E276" s="72">
        <v>-30</v>
      </c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91"/>
      <c r="BV276" s="91"/>
      <c r="BW276" s="91"/>
      <c r="BX276" s="91"/>
      <c r="BY276" s="91"/>
      <c r="BZ276" s="91"/>
      <c r="CA276" s="72">
        <v>-30</v>
      </c>
      <c r="CB276" s="66"/>
      <c r="CC276" s="66"/>
      <c r="CD276" s="66"/>
      <c r="CE276" s="66"/>
      <c r="CF276" s="66"/>
      <c r="CG276" s="67">
        <f t="shared" si="17"/>
        <v>0</v>
      </c>
    </row>
    <row r="277" spans="1:85" ht="15" customHeight="1">
      <c r="A277" s="39" t="s">
        <v>23</v>
      </c>
      <c r="B277" s="70">
        <v>41281</v>
      </c>
      <c r="C277" s="71" t="s">
        <v>912</v>
      </c>
      <c r="D277" s="87" t="s">
        <v>151</v>
      </c>
      <c r="E277" s="72">
        <v>-3</v>
      </c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72">
        <v>-3</v>
      </c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7">
        <f t="shared" si="17"/>
        <v>0</v>
      </c>
    </row>
    <row r="278" spans="1:85" ht="15" customHeight="1">
      <c r="A278" s="39" t="s">
        <v>23</v>
      </c>
      <c r="B278" s="70">
        <v>41281</v>
      </c>
      <c r="C278" s="71" t="s">
        <v>915</v>
      </c>
      <c r="D278" s="87" t="s">
        <v>151</v>
      </c>
      <c r="E278" s="72">
        <v>-0.63</v>
      </c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72">
        <v>-0.63</v>
      </c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7">
        <f t="shared" si="17"/>
        <v>0</v>
      </c>
    </row>
    <row r="279" spans="1:85" ht="15" customHeight="1">
      <c r="A279" s="39" t="s">
        <v>23</v>
      </c>
      <c r="B279" s="70">
        <v>41282</v>
      </c>
      <c r="C279" s="71" t="s">
        <v>444</v>
      </c>
      <c r="D279" s="87" t="s">
        <v>150</v>
      </c>
      <c r="E279" s="72">
        <v>22.07</v>
      </c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72">
        <v>3</v>
      </c>
      <c r="BS279" s="72">
        <v>0.71</v>
      </c>
      <c r="BT279" s="72">
        <v>0.36</v>
      </c>
      <c r="BU279" s="66"/>
      <c r="BV279" s="66"/>
      <c r="BW279" s="66"/>
      <c r="BX279" s="66"/>
      <c r="BY279" s="66"/>
      <c r="BZ279" s="66"/>
      <c r="CA279" s="72">
        <v>18</v>
      </c>
      <c r="CB279" s="66"/>
      <c r="CC279" s="66"/>
      <c r="CD279" s="72">
        <v>22.07</v>
      </c>
      <c r="CE279" s="66"/>
      <c r="CF279" s="66"/>
      <c r="CG279" s="67">
        <f t="shared" si="17"/>
        <v>0</v>
      </c>
    </row>
    <row r="280" spans="1:85" ht="15" customHeight="1">
      <c r="A280" s="43" t="s">
        <v>22</v>
      </c>
      <c r="B280" s="70">
        <v>41282</v>
      </c>
      <c r="C280" s="71" t="s">
        <v>346</v>
      </c>
      <c r="D280" s="74"/>
      <c r="E280" s="80">
        <v>36</v>
      </c>
      <c r="F280" s="66"/>
      <c r="G280" s="66"/>
      <c r="H280" s="66"/>
      <c r="I280" s="66"/>
      <c r="J280" s="66"/>
      <c r="K280" s="66"/>
      <c r="L280" s="80">
        <v>36</v>
      </c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80">
        <v>36</v>
      </c>
      <c r="CF280" s="66"/>
      <c r="CG280" s="67">
        <f t="shared" si="17"/>
        <v>0</v>
      </c>
    </row>
    <row r="281" spans="1:85" ht="15" customHeight="1">
      <c r="A281" s="39" t="s">
        <v>23</v>
      </c>
      <c r="B281" s="70">
        <v>41284</v>
      </c>
      <c r="C281" s="71" t="s">
        <v>10</v>
      </c>
      <c r="D281" s="74" t="s">
        <v>389</v>
      </c>
      <c r="E281" s="72">
        <v>-162.84</v>
      </c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72">
        <v>-162.84</v>
      </c>
      <c r="BX281" s="66"/>
      <c r="BY281" s="66"/>
      <c r="BZ281" s="66"/>
      <c r="CA281" s="66"/>
      <c r="CB281" s="66"/>
      <c r="CC281" s="66"/>
      <c r="CD281" s="66"/>
      <c r="CE281" s="66"/>
      <c r="CF281" s="66"/>
      <c r="CG281" s="67">
        <f t="shared" si="17"/>
        <v>0</v>
      </c>
    </row>
    <row r="282" spans="1:85" ht="15" customHeight="1">
      <c r="A282" s="39" t="s">
        <v>23</v>
      </c>
      <c r="B282" s="70">
        <v>41284</v>
      </c>
      <c r="C282" s="71" t="s">
        <v>443</v>
      </c>
      <c r="D282" s="87" t="s">
        <v>150</v>
      </c>
      <c r="E282" s="72">
        <v>84.07</v>
      </c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72">
        <v>3</v>
      </c>
      <c r="BS282" s="72">
        <v>0.71</v>
      </c>
      <c r="BT282" s="72">
        <v>0.36</v>
      </c>
      <c r="BU282" s="66"/>
      <c r="BV282" s="66"/>
      <c r="BW282" s="66"/>
      <c r="BX282" s="66"/>
      <c r="BY282" s="66"/>
      <c r="BZ282" s="66"/>
      <c r="CA282" s="72">
        <v>80</v>
      </c>
      <c r="CB282" s="66"/>
      <c r="CC282" s="66"/>
      <c r="CD282" s="72">
        <v>80</v>
      </c>
      <c r="CE282" s="66"/>
      <c r="CF282" s="66"/>
      <c r="CG282" s="67">
        <f t="shared" si="17"/>
        <v>0</v>
      </c>
    </row>
    <row r="283" spans="1:85" ht="15" customHeight="1">
      <c r="A283" s="39" t="s">
        <v>23</v>
      </c>
      <c r="B283" s="70">
        <v>41284</v>
      </c>
      <c r="C283" s="71" t="s">
        <v>441</v>
      </c>
      <c r="D283" s="87" t="s">
        <v>150</v>
      </c>
      <c r="E283" s="72">
        <v>80</v>
      </c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72">
        <v>80</v>
      </c>
      <c r="CB283" s="66"/>
      <c r="CC283" s="66"/>
      <c r="CD283" s="72">
        <v>80</v>
      </c>
      <c r="CE283" s="66"/>
      <c r="CF283" s="66"/>
      <c r="CG283" s="67">
        <f t="shared" si="17"/>
        <v>0</v>
      </c>
    </row>
    <row r="284" spans="1:85" ht="15" customHeight="1">
      <c r="A284" s="43" t="s">
        <v>22</v>
      </c>
      <c r="B284" s="70">
        <v>41284</v>
      </c>
      <c r="C284" s="71" t="s">
        <v>140</v>
      </c>
      <c r="D284" s="74"/>
      <c r="E284" s="80">
        <v>13.5</v>
      </c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80">
        <v>13.5</v>
      </c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80">
        <v>13.5</v>
      </c>
      <c r="CF284" s="66"/>
      <c r="CG284" s="67">
        <f t="shared" si="17"/>
        <v>0</v>
      </c>
    </row>
    <row r="285" spans="1:85" ht="15" customHeight="1">
      <c r="A285" s="43" t="s">
        <v>22</v>
      </c>
      <c r="B285" s="70">
        <v>41284</v>
      </c>
      <c r="C285" s="71" t="s">
        <v>347</v>
      </c>
      <c r="D285" s="74"/>
      <c r="E285" s="80">
        <v>18</v>
      </c>
      <c r="F285" s="66"/>
      <c r="G285" s="66"/>
      <c r="H285" s="66"/>
      <c r="I285" s="66"/>
      <c r="J285" s="66"/>
      <c r="K285" s="66"/>
      <c r="L285" s="80">
        <v>18</v>
      </c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80">
        <v>18</v>
      </c>
      <c r="CF285" s="66"/>
      <c r="CG285" s="67">
        <f t="shared" si="17"/>
        <v>0</v>
      </c>
    </row>
    <row r="286" spans="1:85" ht="15" customHeight="1">
      <c r="A286" s="39" t="s">
        <v>23</v>
      </c>
      <c r="B286" s="70">
        <v>41285</v>
      </c>
      <c r="C286" s="71" t="s">
        <v>859</v>
      </c>
      <c r="D286" s="87" t="s">
        <v>150</v>
      </c>
      <c r="E286" s="72">
        <v>-108</v>
      </c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72">
        <v>-108</v>
      </c>
      <c r="CB286" s="66"/>
      <c r="CC286" s="66"/>
      <c r="CD286" s="66"/>
      <c r="CE286" s="66"/>
      <c r="CF286" s="66"/>
      <c r="CG286" s="67">
        <f t="shared" si="17"/>
        <v>0</v>
      </c>
    </row>
    <row r="287" spans="1:85" ht="15" customHeight="1">
      <c r="A287" s="39" t="s">
        <v>23</v>
      </c>
      <c r="B287" s="70">
        <v>41285</v>
      </c>
      <c r="C287" s="71" t="s">
        <v>912</v>
      </c>
      <c r="D287" s="87" t="s">
        <v>151</v>
      </c>
      <c r="E287" s="72">
        <v>-9</v>
      </c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72">
        <v>-9</v>
      </c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7">
        <f t="shared" si="17"/>
        <v>0</v>
      </c>
    </row>
    <row r="288" spans="1:85" ht="15" customHeight="1">
      <c r="A288" s="39" t="s">
        <v>23</v>
      </c>
      <c r="B288" s="70">
        <v>41285</v>
      </c>
      <c r="C288" s="71" t="s">
        <v>915</v>
      </c>
      <c r="D288" s="87" t="s">
        <v>151</v>
      </c>
      <c r="E288" s="72">
        <v>-2.12</v>
      </c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72">
        <v>-2.12</v>
      </c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7">
        <f t="shared" si="17"/>
        <v>0</v>
      </c>
    </row>
    <row r="289" spans="1:85" ht="15" customHeight="1">
      <c r="A289" s="39" t="s">
        <v>23</v>
      </c>
      <c r="B289" s="70">
        <v>41285</v>
      </c>
      <c r="C289" s="71" t="s">
        <v>916</v>
      </c>
      <c r="D289" s="87" t="s">
        <v>151</v>
      </c>
      <c r="E289" s="72">
        <v>-1.08</v>
      </c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72">
        <v>-1.08</v>
      </c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7">
        <f t="shared" si="17"/>
        <v>0</v>
      </c>
    </row>
    <row r="290" spans="1:85" ht="15" customHeight="1">
      <c r="A290" s="43" t="s">
        <v>22</v>
      </c>
      <c r="B290" s="70">
        <v>41285</v>
      </c>
      <c r="C290" s="71" t="s">
        <v>348</v>
      </c>
      <c r="D290" s="74" t="s">
        <v>390</v>
      </c>
      <c r="E290" s="80">
        <v>-2.75</v>
      </c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80">
        <v>-2.75</v>
      </c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Y290" s="66"/>
      <c r="BZ290" s="66"/>
      <c r="CA290" s="66"/>
      <c r="CB290" s="66"/>
      <c r="CC290" s="66"/>
      <c r="CD290" s="66"/>
      <c r="CE290" s="80">
        <v>-2.75</v>
      </c>
      <c r="CF290" s="66"/>
      <c r="CG290" s="67">
        <f t="shared" si="17"/>
        <v>0</v>
      </c>
    </row>
    <row r="291" spans="1:85" ht="15" customHeight="1">
      <c r="A291" s="39" t="s">
        <v>23</v>
      </c>
      <c r="B291" s="70">
        <v>41288</v>
      </c>
      <c r="C291" s="71" t="s">
        <v>442</v>
      </c>
      <c r="D291" s="87" t="s">
        <v>150</v>
      </c>
      <c r="E291" s="72">
        <v>49.07</v>
      </c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72">
        <v>3</v>
      </c>
      <c r="BS291" s="72">
        <v>0.71</v>
      </c>
      <c r="BT291" s="72">
        <v>0.36</v>
      </c>
      <c r="BU291" s="66"/>
      <c r="BV291" s="66"/>
      <c r="BW291" s="66"/>
      <c r="BX291" s="66"/>
      <c r="BY291" s="66"/>
      <c r="BZ291" s="66"/>
      <c r="CA291" s="72">
        <v>45</v>
      </c>
      <c r="CB291" s="66"/>
      <c r="CC291" s="66"/>
      <c r="CD291" s="72">
        <v>49.07</v>
      </c>
      <c r="CE291" s="66"/>
      <c r="CF291" s="66"/>
      <c r="CG291" s="67">
        <f t="shared" si="17"/>
        <v>0</v>
      </c>
    </row>
    <row r="292" spans="1:85" ht="15" customHeight="1">
      <c r="A292" s="43" t="s">
        <v>22</v>
      </c>
      <c r="B292" s="70">
        <v>41288</v>
      </c>
      <c r="C292" s="71" t="s">
        <v>349</v>
      </c>
      <c r="D292" s="74" t="s">
        <v>391</v>
      </c>
      <c r="E292" s="80">
        <v>-18</v>
      </c>
      <c r="F292" s="66"/>
      <c r="G292" s="66"/>
      <c r="H292" s="66"/>
      <c r="I292" s="66"/>
      <c r="J292" s="66"/>
      <c r="K292" s="66"/>
      <c r="L292" s="80">
        <v>-18</v>
      </c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80">
        <v>-18</v>
      </c>
      <c r="CF292" s="66"/>
      <c r="CG292" s="67">
        <f t="shared" si="17"/>
        <v>0</v>
      </c>
    </row>
    <row r="293" spans="1:85" ht="15" customHeight="1">
      <c r="A293" s="39" t="s">
        <v>23</v>
      </c>
      <c r="B293" s="70">
        <v>41289</v>
      </c>
      <c r="C293" s="40" t="s">
        <v>19</v>
      </c>
      <c r="D293" s="74" t="s">
        <v>392</v>
      </c>
      <c r="E293" s="72">
        <v>-15.2</v>
      </c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72">
        <v>-15.2</v>
      </c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7">
        <f t="shared" si="17"/>
        <v>0</v>
      </c>
    </row>
    <row r="294" spans="1:85" ht="15" customHeight="1">
      <c r="A294" s="43" t="s">
        <v>22</v>
      </c>
      <c r="B294" s="70">
        <v>41289</v>
      </c>
      <c r="C294" s="71" t="s">
        <v>350</v>
      </c>
      <c r="D294" s="74" t="s">
        <v>393</v>
      </c>
      <c r="E294" s="80">
        <v>-6.5</v>
      </c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80">
        <v>-6.5</v>
      </c>
      <c r="BM294" s="80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80">
        <v>-6.5</v>
      </c>
      <c r="CF294" s="66"/>
      <c r="CG294" s="67">
        <f t="shared" si="17"/>
        <v>0</v>
      </c>
    </row>
    <row r="295" spans="1:85" ht="15" customHeight="1">
      <c r="A295" s="39" t="s">
        <v>23</v>
      </c>
      <c r="B295" s="70">
        <v>41290</v>
      </c>
      <c r="C295" s="71" t="s">
        <v>340</v>
      </c>
      <c r="D295" s="74" t="s">
        <v>394</v>
      </c>
      <c r="E295" s="72">
        <v>-9.67</v>
      </c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72">
        <v>-9.67</v>
      </c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7">
        <f t="shared" si="17"/>
        <v>0</v>
      </c>
    </row>
    <row r="296" spans="1:85" ht="15" customHeight="1">
      <c r="A296" s="43" t="s">
        <v>22</v>
      </c>
      <c r="B296" s="70">
        <v>41290</v>
      </c>
      <c r="C296" s="71" t="s">
        <v>351</v>
      </c>
      <c r="D296" s="74"/>
      <c r="E296" s="80">
        <v>15</v>
      </c>
      <c r="F296" s="66"/>
      <c r="G296" s="66"/>
      <c r="H296" s="66"/>
      <c r="I296" s="66"/>
      <c r="J296" s="66"/>
      <c r="K296" s="66"/>
      <c r="L296" s="66"/>
      <c r="M296" s="66"/>
      <c r="N296" s="66"/>
      <c r="O296" s="80">
        <v>15</v>
      </c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80">
        <v>15</v>
      </c>
      <c r="CF296" s="66"/>
      <c r="CG296" s="67">
        <f t="shared" si="17"/>
        <v>0</v>
      </c>
    </row>
    <row r="297" spans="1:85" ht="15" customHeight="1">
      <c r="A297" s="43" t="s">
        <v>22</v>
      </c>
      <c r="B297" s="70">
        <v>41292</v>
      </c>
      <c r="C297" s="71" t="s">
        <v>352</v>
      </c>
      <c r="D297" s="74" t="s">
        <v>395</v>
      </c>
      <c r="E297" s="80">
        <v>-16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80">
        <v>-16</v>
      </c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80">
        <v>-16</v>
      </c>
      <c r="CF297" s="66"/>
      <c r="CG297" s="67">
        <f t="shared" si="17"/>
        <v>0</v>
      </c>
    </row>
    <row r="298" spans="1:85" ht="15" customHeight="1">
      <c r="A298" s="39" t="s">
        <v>23</v>
      </c>
      <c r="B298" s="70">
        <v>41295</v>
      </c>
      <c r="C298" s="71" t="s">
        <v>40</v>
      </c>
      <c r="D298" s="74" t="s">
        <v>396</v>
      </c>
      <c r="E298" s="72">
        <v>-344.32</v>
      </c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72">
        <v>-116.45505912620263</v>
      </c>
      <c r="AK298" s="72">
        <v>-40.915297222387977</v>
      </c>
      <c r="AN298" s="66"/>
      <c r="AO298" s="72">
        <v>-105.71387085551862</v>
      </c>
      <c r="AQ298" s="72">
        <v>-81.235772795890711</v>
      </c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7">
        <f t="shared" si="17"/>
        <v>0</v>
      </c>
    </row>
    <row r="299" spans="1:85" ht="15" customHeight="1">
      <c r="A299" s="43" t="s">
        <v>22</v>
      </c>
      <c r="B299" s="70">
        <v>41295</v>
      </c>
      <c r="C299" s="71" t="s">
        <v>353</v>
      </c>
      <c r="D299" s="74" t="s">
        <v>397</v>
      </c>
      <c r="E299" s="80">
        <v>-25</v>
      </c>
      <c r="F299" s="66"/>
      <c r="G299" s="66"/>
      <c r="H299" s="66"/>
      <c r="I299" s="66"/>
      <c r="J299" s="66"/>
      <c r="K299" s="66"/>
      <c r="L299" s="66"/>
      <c r="M299" s="80">
        <v>-25</v>
      </c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80">
        <v>-25</v>
      </c>
      <c r="CF299" s="66"/>
      <c r="CG299" s="67">
        <f t="shared" si="17"/>
        <v>0</v>
      </c>
    </row>
    <row r="300" spans="1:85" ht="15" customHeight="1">
      <c r="A300" s="39" t="s">
        <v>23</v>
      </c>
      <c r="B300" s="70">
        <v>41296</v>
      </c>
      <c r="C300" s="71" t="s">
        <v>360</v>
      </c>
      <c r="D300" s="87" t="s">
        <v>150</v>
      </c>
      <c r="E300" s="72">
        <v>14.07</v>
      </c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72">
        <v>3</v>
      </c>
      <c r="BS300" s="72">
        <v>0.71</v>
      </c>
      <c r="BT300" s="72">
        <v>0.36</v>
      </c>
      <c r="BU300" s="66"/>
      <c r="BV300" s="66"/>
      <c r="BW300" s="66"/>
      <c r="BX300" s="66"/>
      <c r="BY300" s="66"/>
      <c r="BZ300" s="66"/>
      <c r="CA300" s="72">
        <v>10</v>
      </c>
      <c r="CB300" s="66"/>
      <c r="CC300" s="66"/>
      <c r="CD300" s="72">
        <v>14.07</v>
      </c>
      <c r="CE300" s="66"/>
      <c r="CF300" s="66"/>
      <c r="CG300" s="67">
        <f t="shared" si="17"/>
        <v>0</v>
      </c>
    </row>
    <row r="301" spans="1:85" ht="15" customHeight="1">
      <c r="A301" s="43" t="s">
        <v>22</v>
      </c>
      <c r="B301" s="70">
        <v>41297</v>
      </c>
      <c r="C301" s="71" t="s">
        <v>354</v>
      </c>
      <c r="D301" s="74"/>
      <c r="E301" s="80">
        <v>18</v>
      </c>
      <c r="F301" s="66"/>
      <c r="G301" s="66"/>
      <c r="H301" s="66"/>
      <c r="I301" s="66"/>
      <c r="J301" s="66"/>
      <c r="K301" s="66"/>
      <c r="L301" s="80">
        <v>18</v>
      </c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80">
        <v>18</v>
      </c>
      <c r="CF301" s="66"/>
      <c r="CG301" s="67">
        <f t="shared" si="17"/>
        <v>0</v>
      </c>
    </row>
    <row r="302" spans="1:85" ht="15" customHeight="1">
      <c r="A302" s="43" t="s">
        <v>22</v>
      </c>
      <c r="B302" s="70">
        <v>41297</v>
      </c>
      <c r="C302" s="71" t="s">
        <v>331</v>
      </c>
      <c r="D302" s="74"/>
      <c r="E302" s="80">
        <v>113.76</v>
      </c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80">
        <v>113.76</v>
      </c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80">
        <v>113.76</v>
      </c>
      <c r="CF302" s="66"/>
      <c r="CG302" s="67">
        <f t="shared" si="17"/>
        <v>0</v>
      </c>
    </row>
    <row r="303" spans="1:85" ht="15" customHeight="1">
      <c r="A303" s="43" t="s">
        <v>22</v>
      </c>
      <c r="B303" s="70">
        <v>41297</v>
      </c>
      <c r="C303" s="71" t="s">
        <v>45</v>
      </c>
      <c r="D303" s="87"/>
      <c r="E303" s="80">
        <v>-200</v>
      </c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80">
        <v>-200</v>
      </c>
      <c r="CF303" s="66"/>
      <c r="CG303" s="67">
        <f t="shared" si="17"/>
        <v>-200</v>
      </c>
    </row>
    <row r="304" spans="1:85" ht="15" customHeight="1">
      <c r="A304" s="39" t="s">
        <v>23</v>
      </c>
      <c r="B304" s="70">
        <v>41361</v>
      </c>
      <c r="C304" s="71" t="s">
        <v>145</v>
      </c>
      <c r="D304" s="74"/>
      <c r="E304" s="80">
        <v>200</v>
      </c>
      <c r="CD304" s="80">
        <v>200</v>
      </c>
      <c r="CG304" s="67">
        <f t="shared" si="17"/>
        <v>200</v>
      </c>
    </row>
    <row r="305" spans="1:85" ht="15" customHeight="1">
      <c r="A305" s="39" t="s">
        <v>23</v>
      </c>
      <c r="B305" s="70">
        <v>41302</v>
      </c>
      <c r="C305" s="71" t="s">
        <v>341</v>
      </c>
      <c r="D305" s="74" t="s">
        <v>398</v>
      </c>
      <c r="E305" s="72">
        <v>-48.94</v>
      </c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72">
        <v>-16.309999999999999</v>
      </c>
      <c r="AI305" s="66"/>
      <c r="AJ305" s="66"/>
      <c r="AK305" s="66"/>
      <c r="AL305" s="72">
        <v>-16.309999999999999</v>
      </c>
      <c r="AM305" s="66"/>
      <c r="AN305" s="66"/>
      <c r="AO305" s="66"/>
      <c r="AP305" s="72">
        <v>-16.32</v>
      </c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7">
        <f t="shared" si="17"/>
        <v>0</v>
      </c>
    </row>
    <row r="306" spans="1:85" ht="15" customHeight="1">
      <c r="A306" s="39" t="s">
        <v>23</v>
      </c>
      <c r="B306" s="70">
        <v>41302</v>
      </c>
      <c r="C306" s="71" t="s">
        <v>906</v>
      </c>
      <c r="D306" s="87" t="s">
        <v>144</v>
      </c>
      <c r="E306" s="72">
        <v>-1</v>
      </c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72">
        <v>-1</v>
      </c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7">
        <f t="shared" si="17"/>
        <v>0</v>
      </c>
    </row>
    <row r="307" spans="1:85" ht="15" customHeight="1">
      <c r="A307" s="39" t="s">
        <v>23</v>
      </c>
      <c r="B307" s="70">
        <v>41302</v>
      </c>
      <c r="C307" s="71" t="s">
        <v>152</v>
      </c>
      <c r="D307" s="74" t="s">
        <v>399</v>
      </c>
      <c r="E307" s="72">
        <v>-145.19999999999999</v>
      </c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72">
        <v>-145.19999999999999</v>
      </c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7">
        <f t="shared" si="17"/>
        <v>0</v>
      </c>
    </row>
    <row r="308" spans="1:85" ht="15" customHeight="1">
      <c r="A308" s="39" t="s">
        <v>23</v>
      </c>
      <c r="B308" s="70">
        <v>41304</v>
      </c>
      <c r="C308" s="71" t="s">
        <v>361</v>
      </c>
      <c r="D308" s="87" t="s">
        <v>150</v>
      </c>
      <c r="E308" s="72">
        <v>33.630000000000003</v>
      </c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72">
        <v>3</v>
      </c>
      <c r="BS308" s="72">
        <v>0.63</v>
      </c>
      <c r="BT308" s="66"/>
      <c r="BU308" s="91"/>
      <c r="BV308" s="91"/>
      <c r="BW308" s="91"/>
      <c r="BX308" s="91"/>
      <c r="BY308" s="91"/>
      <c r="BZ308" s="91"/>
      <c r="CA308" s="72">
        <v>30</v>
      </c>
      <c r="CB308" s="66"/>
      <c r="CC308" s="66"/>
      <c r="CD308" s="72">
        <v>33.630000000000003</v>
      </c>
      <c r="CE308" s="66"/>
      <c r="CF308" s="66"/>
      <c r="CG308" s="67">
        <f t="shared" si="17"/>
        <v>0</v>
      </c>
    </row>
    <row r="309" spans="1:85" ht="15" customHeight="1">
      <c r="A309" s="39" t="s">
        <v>23</v>
      </c>
      <c r="B309" s="70">
        <v>41305</v>
      </c>
      <c r="C309" s="71" t="s">
        <v>118</v>
      </c>
      <c r="D309" s="74" t="s">
        <v>400</v>
      </c>
      <c r="E309" s="72">
        <v>-554.72</v>
      </c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72">
        <f>E309*0.5</f>
        <v>-277.36</v>
      </c>
      <c r="AI309" s="66"/>
      <c r="AJ309" s="72">
        <f>E309*0.07143</f>
        <v>-39.6236496</v>
      </c>
      <c r="AK309" s="66"/>
      <c r="AL309" s="66"/>
      <c r="AM309" s="66"/>
      <c r="AN309" s="72">
        <f>E309*0.42857</f>
        <v>-237.73635040000002</v>
      </c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7">
        <f t="shared" si="17"/>
        <v>0</v>
      </c>
    </row>
    <row r="310" spans="1:85" ht="15" customHeight="1">
      <c r="A310" s="39" t="s">
        <v>23</v>
      </c>
      <c r="B310" s="70">
        <v>41305</v>
      </c>
      <c r="C310" s="71" t="s">
        <v>119</v>
      </c>
      <c r="D310" s="74" t="s">
        <v>400</v>
      </c>
      <c r="E310" s="72">
        <v>-1013.89</v>
      </c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72">
        <f>(E310/6.75)*3.25</f>
        <v>-488.16925925925926</v>
      </c>
      <c r="AO310" s="66"/>
      <c r="AP310" s="72">
        <f>(E310/6.75)*3.5</f>
        <v>-525.72074074074078</v>
      </c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7">
        <f t="shared" si="17"/>
        <v>0</v>
      </c>
    </row>
    <row r="311" spans="1:85" ht="15" customHeight="1">
      <c r="A311" s="39" t="s">
        <v>23</v>
      </c>
      <c r="B311" s="70">
        <v>41305</v>
      </c>
      <c r="C311" s="71" t="s">
        <v>121</v>
      </c>
      <c r="D311" s="74" t="s">
        <v>400</v>
      </c>
      <c r="E311" s="72">
        <v>-180</v>
      </c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72">
        <v>-180</v>
      </c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7">
        <f t="shared" si="17"/>
        <v>0</v>
      </c>
    </row>
    <row r="312" spans="1:85" ht="15" customHeight="1">
      <c r="A312" s="39" t="s">
        <v>23</v>
      </c>
      <c r="B312" s="70">
        <v>41305</v>
      </c>
      <c r="C312" s="71" t="s">
        <v>344</v>
      </c>
      <c r="D312" s="74" t="s">
        <v>400</v>
      </c>
      <c r="E312" s="72">
        <v>-80</v>
      </c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72">
        <v>-80</v>
      </c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7">
        <f t="shared" si="17"/>
        <v>0</v>
      </c>
    </row>
    <row r="313" spans="1:85" ht="15" customHeight="1">
      <c r="A313" s="39" t="s">
        <v>23</v>
      </c>
      <c r="B313" s="70">
        <v>41305</v>
      </c>
      <c r="C313" s="71" t="s">
        <v>122</v>
      </c>
      <c r="D313" s="74" t="s">
        <v>400</v>
      </c>
      <c r="E313" s="72">
        <v>-100</v>
      </c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72">
        <v>-100</v>
      </c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7">
        <f t="shared" si="17"/>
        <v>0</v>
      </c>
    </row>
    <row r="314" spans="1:85" ht="15" customHeight="1">
      <c r="A314" s="39" t="s">
        <v>23</v>
      </c>
      <c r="B314" s="70">
        <v>41305</v>
      </c>
      <c r="C314" s="71" t="s">
        <v>16</v>
      </c>
      <c r="D314" s="74" t="s">
        <v>400</v>
      </c>
      <c r="E314" s="72">
        <v>-80</v>
      </c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72">
        <v>-80</v>
      </c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7">
        <f t="shared" si="17"/>
        <v>0</v>
      </c>
    </row>
    <row r="315" spans="1:85" ht="15" customHeight="1">
      <c r="A315" s="39" t="s">
        <v>23</v>
      </c>
      <c r="B315" s="70">
        <v>41305</v>
      </c>
      <c r="C315" s="71" t="s">
        <v>123</v>
      </c>
      <c r="D315" s="74" t="s">
        <v>400</v>
      </c>
      <c r="E315" s="72">
        <v>-80</v>
      </c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72">
        <v>-80</v>
      </c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7">
        <f t="shared" si="17"/>
        <v>0</v>
      </c>
    </row>
    <row r="316" spans="1:85" ht="15" customHeight="1">
      <c r="A316" s="39" t="s">
        <v>23</v>
      </c>
      <c r="B316" s="70">
        <v>41305</v>
      </c>
      <c r="C316" s="71" t="s">
        <v>124</v>
      </c>
      <c r="D316" s="74" t="s">
        <v>400</v>
      </c>
      <c r="E316" s="72">
        <v>-153.15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72">
        <f>E316/2</f>
        <v>-76.575000000000003</v>
      </c>
      <c r="AJ316" s="72">
        <f>E316/2</f>
        <v>-76.575000000000003</v>
      </c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7">
        <f t="shared" si="17"/>
        <v>0</v>
      </c>
    </row>
    <row r="317" spans="1:85" ht="15" customHeight="1">
      <c r="A317" s="39" t="s">
        <v>23</v>
      </c>
      <c r="B317" s="70">
        <v>41305</v>
      </c>
      <c r="C317" s="71" t="s">
        <v>452</v>
      </c>
      <c r="D317" s="74"/>
      <c r="E317" s="72">
        <v>783.49</v>
      </c>
      <c r="F317" s="66"/>
      <c r="G317" s="66"/>
      <c r="H317" s="66"/>
      <c r="I317" s="66"/>
      <c r="J317" s="66"/>
      <c r="K317" s="55">
        <v>130</v>
      </c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72">
        <v>653.49</v>
      </c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7">
        <f t="shared" si="17"/>
        <v>0</v>
      </c>
    </row>
    <row r="318" spans="1:85" ht="15" customHeight="1">
      <c r="A318" s="84" t="s">
        <v>129</v>
      </c>
      <c r="B318" s="70">
        <v>41305</v>
      </c>
      <c r="C318" s="71" t="s">
        <v>282</v>
      </c>
      <c r="D318" s="74"/>
      <c r="E318" s="105">
        <v>20</v>
      </c>
      <c r="F318" s="66"/>
      <c r="G318" s="66"/>
      <c r="H318" s="66"/>
      <c r="I318" s="66"/>
      <c r="J318" s="66"/>
      <c r="K318" s="66"/>
      <c r="L318" s="66"/>
      <c r="M318" s="66"/>
      <c r="N318" s="66"/>
      <c r="O318" s="105">
        <v>20</v>
      </c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105">
        <v>20</v>
      </c>
      <c r="CG318" s="67">
        <f t="shared" si="17"/>
        <v>0</v>
      </c>
    </row>
    <row r="319" spans="1:85" ht="15" customHeight="1">
      <c r="A319" s="84" t="s">
        <v>129</v>
      </c>
      <c r="B319" s="70">
        <v>41305</v>
      </c>
      <c r="C319" s="71" t="s">
        <v>356</v>
      </c>
      <c r="D319" s="74"/>
      <c r="E319" s="105">
        <v>15</v>
      </c>
      <c r="F319" s="66"/>
      <c r="G319" s="66"/>
      <c r="H319" s="66"/>
      <c r="I319" s="66"/>
      <c r="J319" s="66"/>
      <c r="K319" s="66"/>
      <c r="L319" s="66"/>
      <c r="M319" s="66"/>
      <c r="N319" s="66"/>
      <c r="O319" s="105">
        <v>15</v>
      </c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105">
        <v>15</v>
      </c>
      <c r="CG319" s="67">
        <f t="shared" si="17"/>
        <v>0</v>
      </c>
    </row>
    <row r="320" spans="1:85" ht="15" customHeight="1">
      <c r="A320" s="84" t="s">
        <v>129</v>
      </c>
      <c r="B320" s="70">
        <v>41305</v>
      </c>
      <c r="C320" s="71" t="s">
        <v>142</v>
      </c>
      <c r="D320" s="74"/>
      <c r="E320" s="105">
        <v>99</v>
      </c>
      <c r="F320" s="66"/>
      <c r="G320" s="66"/>
      <c r="H320" s="66"/>
      <c r="I320" s="66"/>
      <c r="J320" s="66"/>
      <c r="K320" s="66"/>
      <c r="L320" s="66"/>
      <c r="M320" s="66"/>
      <c r="N320" s="66"/>
      <c r="O320" s="105">
        <v>99</v>
      </c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105">
        <v>99</v>
      </c>
      <c r="CG320" s="67">
        <f t="shared" si="17"/>
        <v>0</v>
      </c>
    </row>
    <row r="321" spans="1:85" ht="15" customHeight="1">
      <c r="A321" s="84" t="s">
        <v>129</v>
      </c>
      <c r="B321" s="70">
        <v>41305</v>
      </c>
      <c r="C321" s="71" t="s">
        <v>143</v>
      </c>
      <c r="D321" s="74"/>
      <c r="E321" s="105">
        <v>66</v>
      </c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105">
        <v>66</v>
      </c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105">
        <v>66</v>
      </c>
      <c r="CG321" s="67">
        <f t="shared" si="17"/>
        <v>0</v>
      </c>
    </row>
    <row r="322" spans="1:85" ht="15" customHeight="1">
      <c r="A322" s="84" t="s">
        <v>129</v>
      </c>
      <c r="B322" s="70">
        <v>41305</v>
      </c>
      <c r="C322" s="71" t="s">
        <v>357</v>
      </c>
      <c r="D322" s="74"/>
      <c r="E322" s="105">
        <v>36</v>
      </c>
      <c r="F322" s="66"/>
      <c r="G322" s="66"/>
      <c r="H322" s="66"/>
      <c r="I322" s="66"/>
      <c r="J322" s="66"/>
      <c r="K322" s="66"/>
      <c r="L322" s="66"/>
      <c r="M322" s="66"/>
      <c r="N322" s="66"/>
      <c r="O322" s="105">
        <v>36</v>
      </c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105">
        <v>36</v>
      </c>
      <c r="CG322" s="67">
        <f t="shared" ref="CG322:CG385" si="22">E322-SUM(F322:CA322)</f>
        <v>0</v>
      </c>
    </row>
    <row r="323" spans="1:85" ht="15" customHeight="1">
      <c r="A323" s="39" t="s">
        <v>23</v>
      </c>
      <c r="B323" s="70">
        <v>41318</v>
      </c>
      <c r="C323" s="71" t="s">
        <v>20</v>
      </c>
      <c r="D323" s="74" t="s">
        <v>403</v>
      </c>
      <c r="E323" s="72">
        <v>-1115.8499999999999</v>
      </c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72">
        <v>-1115.8499999999999</v>
      </c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7">
        <f t="shared" si="22"/>
        <v>0</v>
      </c>
    </row>
    <row r="324" spans="1:85" ht="15" customHeight="1">
      <c r="A324" s="39" t="s">
        <v>23</v>
      </c>
      <c r="B324" s="70">
        <v>41318</v>
      </c>
      <c r="C324" s="71" t="s">
        <v>906</v>
      </c>
      <c r="D324" s="87" t="s">
        <v>144</v>
      </c>
      <c r="E324" s="72">
        <v>-1.5</v>
      </c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72">
        <v>-1.5</v>
      </c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7">
        <f t="shared" si="22"/>
        <v>0</v>
      </c>
    </row>
    <row r="325" spans="1:85" ht="15" customHeight="1" thickBot="1">
      <c r="A325" s="39" t="s">
        <v>23</v>
      </c>
      <c r="B325" s="70">
        <v>41333</v>
      </c>
      <c r="C325" s="71" t="s">
        <v>13</v>
      </c>
      <c r="D325" s="74" t="s">
        <v>408</v>
      </c>
      <c r="E325" s="72">
        <v>-982.85</v>
      </c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72">
        <v>-380.08255159880571</v>
      </c>
      <c r="AK325" s="72">
        <v>-50.725022422547688</v>
      </c>
      <c r="AO325" s="72">
        <v>-322.77180111987309</v>
      </c>
      <c r="AQ325" s="72">
        <v>-229.27062485877335</v>
      </c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7">
        <f t="shared" si="22"/>
        <v>0</v>
      </c>
    </row>
    <row r="326" spans="1:85" ht="15" customHeight="1" thickTop="1" thickBot="1">
      <c r="A326" s="10"/>
      <c r="B326" s="41"/>
      <c r="C326" s="42" t="s">
        <v>164</v>
      </c>
      <c r="D326" s="77"/>
      <c r="E326" s="90">
        <f t="shared" ref="E326:AH326" si="23">SUM(E273:E325)</f>
        <v>339.80000000000098</v>
      </c>
      <c r="F326" s="90">
        <f t="shared" si="23"/>
        <v>0</v>
      </c>
      <c r="G326" s="90">
        <f t="shared" si="23"/>
        <v>0</v>
      </c>
      <c r="H326" s="90">
        <f t="shared" si="23"/>
        <v>0</v>
      </c>
      <c r="I326" s="90">
        <f t="shared" si="23"/>
        <v>0</v>
      </c>
      <c r="J326" s="90">
        <f t="shared" si="23"/>
        <v>0</v>
      </c>
      <c r="K326" s="90">
        <f t="shared" si="23"/>
        <v>130</v>
      </c>
      <c r="L326" s="90">
        <f t="shared" si="23"/>
        <v>1404</v>
      </c>
      <c r="M326" s="90">
        <f t="shared" si="23"/>
        <v>1195</v>
      </c>
      <c r="N326" s="90">
        <f t="shared" si="23"/>
        <v>290</v>
      </c>
      <c r="O326" s="90">
        <f t="shared" si="23"/>
        <v>1119</v>
      </c>
      <c r="P326" s="90">
        <f t="shared" si="23"/>
        <v>400</v>
      </c>
      <c r="Q326" s="90">
        <f t="shared" si="23"/>
        <v>0</v>
      </c>
      <c r="R326" s="90">
        <f t="shared" si="23"/>
        <v>0</v>
      </c>
      <c r="S326" s="90">
        <f t="shared" si="23"/>
        <v>0</v>
      </c>
      <c r="T326" s="90">
        <f t="shared" si="23"/>
        <v>0</v>
      </c>
      <c r="U326" s="90">
        <f t="shared" si="23"/>
        <v>0</v>
      </c>
      <c r="V326" s="90">
        <f t="shared" si="23"/>
        <v>0</v>
      </c>
      <c r="W326" s="90">
        <f t="shared" si="23"/>
        <v>0</v>
      </c>
      <c r="X326" s="90">
        <f t="shared" si="23"/>
        <v>0</v>
      </c>
      <c r="Y326" s="90">
        <f t="shared" si="23"/>
        <v>0</v>
      </c>
      <c r="Z326" s="90">
        <f t="shared" si="23"/>
        <v>0</v>
      </c>
      <c r="AA326" s="90">
        <f t="shared" si="23"/>
        <v>13.5</v>
      </c>
      <c r="AB326" s="90">
        <f t="shared" si="23"/>
        <v>0</v>
      </c>
      <c r="AC326" s="90">
        <f t="shared" si="23"/>
        <v>653.49</v>
      </c>
      <c r="AD326" s="90">
        <f t="shared" si="23"/>
        <v>0</v>
      </c>
      <c r="AE326" s="90">
        <f t="shared" si="23"/>
        <v>0</v>
      </c>
      <c r="AF326" s="90">
        <f t="shared" si="23"/>
        <v>113.76</v>
      </c>
      <c r="AG326" s="90">
        <f t="shared" si="23"/>
        <v>0</v>
      </c>
      <c r="AH326" s="90">
        <f t="shared" si="23"/>
        <v>-890.24500000000012</v>
      </c>
      <c r="AI326" s="90">
        <f t="shared" ref="AI326:AQ326" si="24">SUM(AI273:AI325)</f>
        <v>-496.53761072500834</v>
      </c>
      <c r="AJ326" s="90">
        <f t="shared" si="24"/>
        <v>-116.19864960000001</v>
      </c>
      <c r="AK326" s="90">
        <f t="shared" si="24"/>
        <v>-91.640319644935659</v>
      </c>
      <c r="AL326" s="90">
        <f t="shared" si="24"/>
        <v>-19.059999999999999</v>
      </c>
      <c r="AM326" s="90">
        <f t="shared" si="24"/>
        <v>-1115.8499999999999</v>
      </c>
      <c r="AN326" s="90">
        <f t="shared" si="24"/>
        <v>-725.90560965925931</v>
      </c>
      <c r="AO326" s="90">
        <f t="shared" si="24"/>
        <v>-428.48567197539171</v>
      </c>
      <c r="AP326" s="90">
        <f t="shared" si="24"/>
        <v>-542.04074074074083</v>
      </c>
      <c r="AQ326" s="90">
        <f t="shared" si="24"/>
        <v>-310.50639765466406</v>
      </c>
      <c r="AR326" s="90">
        <f t="shared" ref="AR326:BU326" si="25">SUM(AR273:AR325)</f>
        <v>-15.2</v>
      </c>
      <c r="AS326" s="90">
        <f t="shared" si="25"/>
        <v>0</v>
      </c>
      <c r="AT326" s="90">
        <f t="shared" si="25"/>
        <v>0</v>
      </c>
      <c r="AU326" s="90">
        <f t="shared" si="25"/>
        <v>0</v>
      </c>
      <c r="AV326" s="90">
        <f t="shared" si="25"/>
        <v>0</v>
      </c>
      <c r="AW326" s="90">
        <f t="shared" si="25"/>
        <v>0</v>
      </c>
      <c r="AX326" s="90">
        <f t="shared" si="25"/>
        <v>0</v>
      </c>
      <c r="AY326" s="90">
        <f t="shared" si="25"/>
        <v>0</v>
      </c>
      <c r="AZ326" s="90">
        <f t="shared" si="25"/>
        <v>0</v>
      </c>
      <c r="BA326" s="90">
        <f t="shared" si="25"/>
        <v>0</v>
      </c>
      <c r="BB326" s="90">
        <f t="shared" si="25"/>
        <v>0</v>
      </c>
      <c r="BC326" s="90">
        <f t="shared" si="25"/>
        <v>0</v>
      </c>
      <c r="BD326" s="90">
        <f t="shared" si="25"/>
        <v>0</v>
      </c>
      <c r="BE326" s="90">
        <f t="shared" si="25"/>
        <v>0</v>
      </c>
      <c r="BF326" s="90">
        <f t="shared" si="25"/>
        <v>0</v>
      </c>
      <c r="BG326" s="90">
        <f t="shared" si="25"/>
        <v>0</v>
      </c>
      <c r="BH326" s="90">
        <f t="shared" si="25"/>
        <v>0</v>
      </c>
      <c r="BI326" s="90">
        <f t="shared" si="25"/>
        <v>0</v>
      </c>
      <c r="BJ326" s="90">
        <f t="shared" si="25"/>
        <v>-145.19999999999999</v>
      </c>
      <c r="BK326" s="90">
        <f t="shared" si="25"/>
        <v>0</v>
      </c>
      <c r="BL326" s="90">
        <f t="shared" si="25"/>
        <v>-6.5</v>
      </c>
      <c r="BM326" s="90"/>
      <c r="BN326" s="90">
        <f>SUM(BN273:BN325)</f>
        <v>0</v>
      </c>
      <c r="BO326" s="90">
        <f t="shared" si="25"/>
        <v>-2.5</v>
      </c>
      <c r="BP326" s="90">
        <f t="shared" si="25"/>
        <v>-24.5</v>
      </c>
      <c r="BQ326" s="90">
        <f t="shared" si="25"/>
        <v>-5.15</v>
      </c>
      <c r="BR326" s="90">
        <f t="shared" si="25"/>
        <v>3</v>
      </c>
      <c r="BS326" s="90">
        <f t="shared" si="25"/>
        <v>0.71999999999999986</v>
      </c>
      <c r="BT326" s="90">
        <f t="shared" si="25"/>
        <v>0.35999999999999988</v>
      </c>
      <c r="BU326" s="90">
        <f t="shared" si="25"/>
        <v>0</v>
      </c>
      <c r="BV326" s="90">
        <f t="shared" ref="BV326:CA326" si="26">SUM(BV273:BV325)</f>
        <v>-9.67</v>
      </c>
      <c r="BW326" s="90">
        <f t="shared" si="26"/>
        <v>-162.84</v>
      </c>
      <c r="BX326" s="90">
        <f t="shared" si="26"/>
        <v>0</v>
      </c>
      <c r="BY326" s="90">
        <f t="shared" si="26"/>
        <v>0</v>
      </c>
      <c r="BZ326" s="90">
        <f t="shared" si="26"/>
        <v>0</v>
      </c>
      <c r="CA326" s="90">
        <f t="shared" si="26"/>
        <v>125</v>
      </c>
      <c r="CB326" s="65">
        <f>SUM(F326:AF326)</f>
        <v>5318.75</v>
      </c>
      <c r="CC326" s="65">
        <f>SUM(AH326:BZ326)</f>
        <v>-5103.95</v>
      </c>
      <c r="CD326" s="90">
        <f>SUM(CD273:CD325)</f>
        <v>478.84</v>
      </c>
      <c r="CE326" s="90">
        <f>SUM(CE273:CE325)</f>
        <v>-53.990000000000009</v>
      </c>
      <c r="CF326" s="90">
        <f>SUM(CF273:CF325)</f>
        <v>236</v>
      </c>
      <c r="CG326" s="67">
        <f t="shared" si="22"/>
        <v>6.8212102632969618E-13</v>
      </c>
    </row>
    <row r="327" spans="1:85" ht="15" customHeight="1" thickTop="1">
      <c r="A327" s="43" t="s">
        <v>22</v>
      </c>
      <c r="B327" s="70">
        <v>41306</v>
      </c>
      <c r="C327" s="71" t="s">
        <v>134</v>
      </c>
      <c r="D327" s="74"/>
      <c r="E327" s="80">
        <v>7.5</v>
      </c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80">
        <v>7.5</v>
      </c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80">
        <v>7.5</v>
      </c>
      <c r="CF327" s="66"/>
      <c r="CG327" s="67">
        <f t="shared" si="22"/>
        <v>0</v>
      </c>
    </row>
    <row r="328" spans="1:85" ht="15" customHeight="1">
      <c r="A328" s="43" t="s">
        <v>22</v>
      </c>
      <c r="B328" s="70">
        <v>41308</v>
      </c>
      <c r="C328" s="71" t="s">
        <v>45</v>
      </c>
      <c r="D328" s="74"/>
      <c r="E328" s="105">
        <v>-100</v>
      </c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105">
        <v>-100</v>
      </c>
      <c r="CF328" s="66"/>
      <c r="CG328" s="67">
        <f t="shared" si="22"/>
        <v>-100</v>
      </c>
    </row>
    <row r="329" spans="1:85" ht="15" customHeight="1">
      <c r="A329" s="84" t="s">
        <v>129</v>
      </c>
      <c r="B329" s="70">
        <v>41308</v>
      </c>
      <c r="C329" s="71" t="s">
        <v>45</v>
      </c>
      <c r="D329" s="74"/>
      <c r="E329" s="105">
        <v>-225</v>
      </c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105">
        <v>-225</v>
      </c>
      <c r="CG329" s="67">
        <f t="shared" si="22"/>
        <v>-225</v>
      </c>
    </row>
    <row r="330" spans="1:85" ht="15" customHeight="1">
      <c r="A330" s="39" t="s">
        <v>23</v>
      </c>
      <c r="B330" s="70">
        <v>41361</v>
      </c>
      <c r="C330" s="71" t="s">
        <v>176</v>
      </c>
      <c r="D330" s="74"/>
      <c r="E330" s="105">
        <v>225</v>
      </c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105">
        <v>225</v>
      </c>
      <c r="CE330" s="66"/>
      <c r="CF330" s="66"/>
      <c r="CG330" s="67">
        <f t="shared" si="22"/>
        <v>225</v>
      </c>
    </row>
    <row r="331" spans="1:85" ht="15" customHeight="1">
      <c r="A331" s="39" t="s">
        <v>23</v>
      </c>
      <c r="B331" s="70">
        <v>41361</v>
      </c>
      <c r="C331" s="71" t="s">
        <v>145</v>
      </c>
      <c r="D331" s="74"/>
      <c r="E331" s="105">
        <v>100</v>
      </c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105">
        <v>100</v>
      </c>
      <c r="CE331" s="66"/>
      <c r="CF331" s="66"/>
      <c r="CG331" s="67">
        <f t="shared" si="22"/>
        <v>100</v>
      </c>
    </row>
    <row r="332" spans="1:85" ht="15" customHeight="1">
      <c r="A332" s="39" t="s">
        <v>23</v>
      </c>
      <c r="B332" s="70">
        <v>41310</v>
      </c>
      <c r="C332" s="71" t="s">
        <v>892</v>
      </c>
      <c r="D332" s="74"/>
      <c r="E332" s="72">
        <v>2722</v>
      </c>
      <c r="F332" s="66"/>
      <c r="G332" s="66"/>
      <c r="H332" s="66"/>
      <c r="I332" s="66"/>
      <c r="J332" s="66"/>
      <c r="K332" s="66"/>
      <c r="L332" s="72">
        <v>1458</v>
      </c>
      <c r="M332" s="66"/>
      <c r="N332" s="72">
        <v>90</v>
      </c>
      <c r="O332" s="72">
        <v>890</v>
      </c>
      <c r="P332" s="72">
        <v>284</v>
      </c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7">
        <f t="shared" si="22"/>
        <v>0</v>
      </c>
    </row>
    <row r="333" spans="1:85" ht="15" customHeight="1">
      <c r="A333" s="39" t="s">
        <v>23</v>
      </c>
      <c r="B333" s="70">
        <v>41310</v>
      </c>
      <c r="C333" s="71" t="s">
        <v>905</v>
      </c>
      <c r="D333" s="87" t="s">
        <v>144</v>
      </c>
      <c r="E333" s="72">
        <v>-20</v>
      </c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72">
        <v>-20</v>
      </c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7">
        <f t="shared" si="22"/>
        <v>0</v>
      </c>
    </row>
    <row r="334" spans="1:85" ht="15" customHeight="1">
      <c r="A334" s="39" t="s">
        <v>23</v>
      </c>
      <c r="B334" s="70">
        <v>41310</v>
      </c>
      <c r="C334" s="71" t="s">
        <v>21</v>
      </c>
      <c r="D334" s="87" t="s">
        <v>144</v>
      </c>
      <c r="E334" s="72">
        <v>-4.2</v>
      </c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72">
        <v>-4.2</v>
      </c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7">
        <f t="shared" si="22"/>
        <v>0</v>
      </c>
    </row>
    <row r="335" spans="1:85" ht="15" customHeight="1">
      <c r="A335" s="43" t="s">
        <v>22</v>
      </c>
      <c r="B335" s="70">
        <v>41311</v>
      </c>
      <c r="C335" s="71" t="s">
        <v>131</v>
      </c>
      <c r="D335" s="74"/>
      <c r="E335" s="80">
        <v>30</v>
      </c>
      <c r="F335" s="66"/>
      <c r="G335" s="66"/>
      <c r="H335" s="66"/>
      <c r="I335" s="66"/>
      <c r="J335" s="66"/>
      <c r="K335" s="80">
        <v>30</v>
      </c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80">
        <v>30</v>
      </c>
      <c r="CF335" s="66"/>
      <c r="CG335" s="67">
        <f t="shared" si="22"/>
        <v>0</v>
      </c>
    </row>
    <row r="336" spans="1:85" ht="15" customHeight="1">
      <c r="A336" s="43" t="s">
        <v>22</v>
      </c>
      <c r="B336" s="70">
        <v>41311</v>
      </c>
      <c r="C336" s="71" t="s">
        <v>138</v>
      </c>
      <c r="D336" s="74"/>
      <c r="E336" s="80">
        <v>9</v>
      </c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80">
        <v>9</v>
      </c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80">
        <v>9</v>
      </c>
      <c r="CF336" s="66"/>
      <c r="CG336" s="67">
        <f t="shared" si="22"/>
        <v>0</v>
      </c>
    </row>
    <row r="337" spans="1:85" ht="15" customHeight="1">
      <c r="A337" s="43" t="s">
        <v>22</v>
      </c>
      <c r="B337" s="70">
        <v>41312</v>
      </c>
      <c r="C337" s="71" t="s">
        <v>139</v>
      </c>
      <c r="D337" s="74" t="s">
        <v>427</v>
      </c>
      <c r="E337" s="80">
        <v>-61.38</v>
      </c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80">
        <v>-61.38</v>
      </c>
      <c r="BM337" s="80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80">
        <v>-61.38</v>
      </c>
      <c r="CF337" s="66"/>
      <c r="CG337" s="67">
        <f t="shared" si="22"/>
        <v>0</v>
      </c>
    </row>
    <row r="338" spans="1:85" ht="15" customHeight="1">
      <c r="A338" s="39" t="s">
        <v>23</v>
      </c>
      <c r="B338" s="70">
        <v>41313</v>
      </c>
      <c r="C338" s="71" t="s">
        <v>10</v>
      </c>
      <c r="D338" s="74" t="s">
        <v>402</v>
      </c>
      <c r="E338" s="72">
        <v>-162.84</v>
      </c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72">
        <v>-162.84</v>
      </c>
      <c r="BX338" s="66"/>
      <c r="BY338" s="66"/>
      <c r="BZ338" s="66"/>
      <c r="CA338" s="66"/>
      <c r="CB338" s="66"/>
      <c r="CC338" s="66"/>
      <c r="CD338" s="66"/>
      <c r="CE338" s="66"/>
      <c r="CF338" s="66"/>
      <c r="CG338" s="67">
        <f t="shared" si="22"/>
        <v>0</v>
      </c>
    </row>
    <row r="339" spans="1:85" ht="15" customHeight="1">
      <c r="A339" s="39" t="s">
        <v>23</v>
      </c>
      <c r="B339" s="70">
        <v>41317</v>
      </c>
      <c r="C339" s="71" t="s">
        <v>859</v>
      </c>
      <c r="D339" s="87" t="s">
        <v>150</v>
      </c>
      <c r="E339" s="72">
        <v>-18</v>
      </c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91"/>
      <c r="BV339" s="91"/>
      <c r="BW339" s="91"/>
      <c r="BX339" s="91"/>
      <c r="BY339" s="91"/>
      <c r="BZ339" s="91"/>
      <c r="CA339" s="72">
        <v>-18</v>
      </c>
      <c r="CB339" s="66"/>
      <c r="CC339" s="66"/>
      <c r="CD339" s="66"/>
      <c r="CE339" s="66"/>
      <c r="CF339" s="66"/>
      <c r="CG339" s="67">
        <f t="shared" si="22"/>
        <v>0</v>
      </c>
    </row>
    <row r="340" spans="1:85" ht="15" customHeight="1">
      <c r="A340" s="39" t="s">
        <v>23</v>
      </c>
      <c r="B340" s="70">
        <v>41317</v>
      </c>
      <c r="C340" s="71" t="s">
        <v>912</v>
      </c>
      <c r="D340" s="87" t="s">
        <v>151</v>
      </c>
      <c r="E340" s="72">
        <v>-3</v>
      </c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72">
        <v>-3</v>
      </c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7">
        <f t="shared" si="22"/>
        <v>0</v>
      </c>
    </row>
    <row r="341" spans="1:85" ht="15" customHeight="1">
      <c r="A341" s="39" t="s">
        <v>23</v>
      </c>
      <c r="B341" s="70">
        <v>41317</v>
      </c>
      <c r="C341" s="71" t="s">
        <v>915</v>
      </c>
      <c r="D341" s="87" t="s">
        <v>151</v>
      </c>
      <c r="E341" s="72">
        <v>-0.71</v>
      </c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72">
        <v>-0.71</v>
      </c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7">
        <f t="shared" si="22"/>
        <v>0</v>
      </c>
    </row>
    <row r="342" spans="1:85" ht="15" customHeight="1">
      <c r="A342" s="39" t="s">
        <v>23</v>
      </c>
      <c r="B342" s="70">
        <v>41317</v>
      </c>
      <c r="C342" s="71" t="s">
        <v>916</v>
      </c>
      <c r="D342" s="87" t="s">
        <v>151</v>
      </c>
      <c r="E342" s="72">
        <v>-0.37</v>
      </c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72">
        <v>-0.37</v>
      </c>
      <c r="BU342" s="91"/>
      <c r="BV342" s="91"/>
      <c r="BW342" s="91"/>
      <c r="BX342" s="91"/>
      <c r="BY342" s="91"/>
      <c r="BZ342" s="91"/>
      <c r="CA342" s="66"/>
      <c r="CB342" s="66"/>
      <c r="CC342" s="66"/>
      <c r="CD342" s="66"/>
      <c r="CE342" s="66"/>
      <c r="CF342" s="66"/>
      <c r="CG342" s="67">
        <f t="shared" si="22"/>
        <v>0</v>
      </c>
    </row>
    <row r="343" spans="1:85" ht="15" customHeight="1">
      <c r="A343" s="43" t="s">
        <v>22</v>
      </c>
      <c r="B343" s="70">
        <v>41317</v>
      </c>
      <c r="C343" s="71" t="s">
        <v>134</v>
      </c>
      <c r="D343" s="74"/>
      <c r="E343" s="80">
        <v>7.5</v>
      </c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80">
        <v>7.5</v>
      </c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80">
        <v>7.5</v>
      </c>
      <c r="CF343" s="66"/>
      <c r="CG343" s="67">
        <f t="shared" si="22"/>
        <v>0</v>
      </c>
    </row>
    <row r="344" spans="1:85" ht="15" customHeight="1">
      <c r="A344" s="43" t="s">
        <v>22</v>
      </c>
      <c r="B344" s="70">
        <v>41317</v>
      </c>
      <c r="C344" s="71" t="s">
        <v>913</v>
      </c>
      <c r="D344" s="87" t="s">
        <v>151</v>
      </c>
      <c r="E344" s="80">
        <v>4.07</v>
      </c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80">
        <v>3</v>
      </c>
      <c r="BS344" s="80">
        <v>0.71</v>
      </c>
      <c r="BT344" s="80">
        <v>0.36</v>
      </c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80">
        <v>4.07</v>
      </c>
      <c r="CF344" s="66"/>
      <c r="CG344" s="67">
        <f t="shared" si="22"/>
        <v>0</v>
      </c>
    </row>
    <row r="345" spans="1:85" ht="15" customHeight="1">
      <c r="A345" s="39" t="s">
        <v>23</v>
      </c>
      <c r="B345" s="70">
        <v>41318</v>
      </c>
      <c r="C345" s="71" t="s">
        <v>358</v>
      </c>
      <c r="D345" s="74" t="s">
        <v>404</v>
      </c>
      <c r="E345" s="72">
        <v>-15.6</v>
      </c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72">
        <v>-15.6</v>
      </c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7">
        <f t="shared" si="22"/>
        <v>0</v>
      </c>
    </row>
    <row r="346" spans="1:85" ht="15" customHeight="1">
      <c r="A346" s="39" t="s">
        <v>23</v>
      </c>
      <c r="B346" s="70">
        <v>41319</v>
      </c>
      <c r="C346" s="71" t="s">
        <v>152</v>
      </c>
      <c r="D346" s="74" t="s">
        <v>405</v>
      </c>
      <c r="E346" s="72">
        <v>-72.599999999999994</v>
      </c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72">
        <v>-72.599999999999994</v>
      </c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7">
        <f t="shared" si="22"/>
        <v>0</v>
      </c>
    </row>
    <row r="347" spans="1:85" ht="15" customHeight="1">
      <c r="A347" s="43" t="s">
        <v>22</v>
      </c>
      <c r="B347" s="70">
        <v>41319</v>
      </c>
      <c r="C347" s="71" t="s">
        <v>914</v>
      </c>
      <c r="D347" s="87" t="s">
        <v>151</v>
      </c>
      <c r="E347" s="80">
        <v>4.07</v>
      </c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80">
        <v>3</v>
      </c>
      <c r="BS347" s="80">
        <v>0.71</v>
      </c>
      <c r="BT347" s="80">
        <v>0.36</v>
      </c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80">
        <v>4.07</v>
      </c>
      <c r="CF347" s="66"/>
      <c r="CG347" s="67">
        <f t="shared" si="22"/>
        <v>0</v>
      </c>
    </row>
    <row r="348" spans="1:85" ht="15" customHeight="1">
      <c r="A348" s="39" t="s">
        <v>23</v>
      </c>
      <c r="B348" s="70">
        <v>41320</v>
      </c>
      <c r="C348" s="40" t="s">
        <v>19</v>
      </c>
      <c r="D348" s="74" t="s">
        <v>406</v>
      </c>
      <c r="E348" s="72">
        <v>-110.45</v>
      </c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72">
        <v>-110.45</v>
      </c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Y348" s="66"/>
      <c r="BZ348" s="66"/>
      <c r="CA348" s="66"/>
      <c r="CB348" s="66"/>
      <c r="CC348" s="66"/>
      <c r="CD348" s="66"/>
      <c r="CE348" s="66"/>
      <c r="CF348" s="66"/>
      <c r="CG348" s="67">
        <f t="shared" si="22"/>
        <v>0</v>
      </c>
    </row>
    <row r="349" spans="1:85" ht="15" customHeight="1">
      <c r="A349" s="43" t="s">
        <v>22</v>
      </c>
      <c r="B349" s="70">
        <v>41320</v>
      </c>
      <c r="C349" s="71" t="s">
        <v>414</v>
      </c>
      <c r="D349" s="74" t="s">
        <v>428</v>
      </c>
      <c r="E349" s="80">
        <v>-1.6</v>
      </c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80">
        <v>-1.6</v>
      </c>
      <c r="BM349" s="80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80">
        <v>-1.6</v>
      </c>
      <c r="CF349" s="66"/>
      <c r="CG349" s="67">
        <f t="shared" si="22"/>
        <v>0</v>
      </c>
    </row>
    <row r="350" spans="1:85" ht="15" customHeight="1">
      <c r="A350" s="43" t="s">
        <v>22</v>
      </c>
      <c r="B350" s="70">
        <v>41324</v>
      </c>
      <c r="C350" s="71" t="s">
        <v>415</v>
      </c>
      <c r="D350" s="74"/>
      <c r="E350" s="80">
        <v>4.5</v>
      </c>
      <c r="F350" s="66"/>
      <c r="G350" s="66"/>
      <c r="H350" s="66"/>
      <c r="I350" s="66"/>
      <c r="J350" s="66"/>
      <c r="K350" s="66"/>
      <c r="L350" s="80">
        <v>4.5</v>
      </c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80">
        <v>4.5</v>
      </c>
      <c r="CF350" s="66"/>
      <c r="CG350" s="67">
        <f t="shared" si="22"/>
        <v>0</v>
      </c>
    </row>
    <row r="351" spans="1:85" ht="15" customHeight="1">
      <c r="A351" s="43" t="s">
        <v>22</v>
      </c>
      <c r="B351" s="70">
        <v>41324</v>
      </c>
      <c r="C351" s="71" t="s">
        <v>416</v>
      </c>
      <c r="D351" s="74"/>
      <c r="E351" s="80">
        <v>66</v>
      </c>
      <c r="F351" s="66"/>
      <c r="G351" s="66"/>
      <c r="H351" s="66"/>
      <c r="I351" s="66"/>
      <c r="J351" s="66"/>
      <c r="K351" s="66"/>
      <c r="L351" s="80">
        <v>36</v>
      </c>
      <c r="M351" s="66"/>
      <c r="N351" s="66"/>
      <c r="O351" s="80">
        <v>30</v>
      </c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80">
        <v>66</v>
      </c>
      <c r="CF351" s="66"/>
      <c r="CG351" s="67">
        <f t="shared" si="22"/>
        <v>0</v>
      </c>
    </row>
    <row r="352" spans="1:85" ht="15" customHeight="1">
      <c r="A352" s="39" t="s">
        <v>23</v>
      </c>
      <c r="B352" s="70">
        <v>41331</v>
      </c>
      <c r="C352" s="71" t="s">
        <v>152</v>
      </c>
      <c r="D352" s="74" t="s">
        <v>407</v>
      </c>
      <c r="E352" s="72">
        <v>-145.19999999999999</v>
      </c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72">
        <v>-145.19999999999999</v>
      </c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7">
        <f t="shared" si="22"/>
        <v>0</v>
      </c>
    </row>
    <row r="353" spans="1:85" ht="15" customHeight="1">
      <c r="A353" s="39" t="s">
        <v>23</v>
      </c>
      <c r="B353" s="70">
        <v>41333</v>
      </c>
      <c r="C353" s="71" t="s">
        <v>859</v>
      </c>
      <c r="D353" s="87" t="s">
        <v>150</v>
      </c>
      <c r="E353" s="72">
        <v>-40</v>
      </c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91"/>
      <c r="BV353" s="91"/>
      <c r="BW353" s="91"/>
      <c r="BX353" s="91"/>
      <c r="BY353" s="91"/>
      <c r="BZ353" s="91"/>
      <c r="CA353" s="72">
        <v>-40</v>
      </c>
      <c r="CB353" s="66"/>
      <c r="CC353" s="66"/>
      <c r="CD353" s="66"/>
      <c r="CE353" s="66"/>
      <c r="CF353" s="66"/>
      <c r="CG353" s="67">
        <f t="shared" si="22"/>
        <v>0</v>
      </c>
    </row>
    <row r="354" spans="1:85" ht="15" customHeight="1">
      <c r="A354" s="39" t="s">
        <v>23</v>
      </c>
      <c r="B354" s="70">
        <v>41333</v>
      </c>
      <c r="C354" s="71" t="s">
        <v>912</v>
      </c>
      <c r="D354" s="87" t="s">
        <v>151</v>
      </c>
      <c r="E354" s="72">
        <v>-3</v>
      </c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Q354" s="66"/>
      <c r="BR354" s="72">
        <v>-3</v>
      </c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7">
        <f t="shared" si="22"/>
        <v>0</v>
      </c>
    </row>
    <row r="355" spans="1:85" ht="15" customHeight="1">
      <c r="A355" s="39" t="s">
        <v>23</v>
      </c>
      <c r="B355" s="70">
        <v>41333</v>
      </c>
      <c r="C355" s="71" t="s">
        <v>915</v>
      </c>
      <c r="D355" s="87" t="s">
        <v>151</v>
      </c>
      <c r="E355" s="72">
        <v>-0.71</v>
      </c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R355" s="66"/>
      <c r="BS355" s="72">
        <v>-0.71</v>
      </c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7">
        <f t="shared" si="22"/>
        <v>0</v>
      </c>
    </row>
    <row r="356" spans="1:85" ht="15" customHeight="1">
      <c r="A356" s="39" t="s">
        <v>23</v>
      </c>
      <c r="B356" s="70">
        <v>41333</v>
      </c>
      <c r="C356" s="71" t="s">
        <v>916</v>
      </c>
      <c r="D356" s="87" t="s">
        <v>151</v>
      </c>
      <c r="E356" s="72">
        <v>-0.37</v>
      </c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72">
        <v>-0.37</v>
      </c>
      <c r="BU356" s="91"/>
      <c r="BV356" s="91"/>
      <c r="BW356" s="91"/>
      <c r="BX356" s="91"/>
      <c r="BY356" s="91"/>
      <c r="BZ356" s="91"/>
      <c r="CA356" s="66"/>
      <c r="CB356" s="66"/>
      <c r="CC356" s="66"/>
      <c r="CD356" s="66"/>
      <c r="CE356" s="66"/>
      <c r="CF356" s="66"/>
      <c r="CG356" s="67">
        <f t="shared" si="22"/>
        <v>0</v>
      </c>
    </row>
    <row r="357" spans="1:85" ht="15" customHeight="1">
      <c r="A357" s="43" t="s">
        <v>22</v>
      </c>
      <c r="B357" s="70">
        <v>41333</v>
      </c>
      <c r="C357" s="71" t="s">
        <v>417</v>
      </c>
      <c r="D357" s="74" t="s">
        <v>429</v>
      </c>
      <c r="E357" s="80">
        <v>-9</v>
      </c>
      <c r="F357" s="66"/>
      <c r="G357" s="66"/>
      <c r="H357" s="66"/>
      <c r="I357" s="66"/>
      <c r="J357" s="66"/>
      <c r="K357" s="66"/>
      <c r="L357" s="66"/>
      <c r="M357" s="66"/>
      <c r="N357" s="80">
        <v>-9</v>
      </c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80">
        <v>-9</v>
      </c>
      <c r="CF357" s="66"/>
      <c r="CG357" s="67">
        <f t="shared" si="22"/>
        <v>0</v>
      </c>
    </row>
    <row r="358" spans="1:85" ht="15" customHeight="1">
      <c r="A358" s="39" t="s">
        <v>23</v>
      </c>
      <c r="B358" s="70">
        <v>41334</v>
      </c>
      <c r="C358" s="71" t="s">
        <v>118</v>
      </c>
      <c r="D358" s="74" t="s">
        <v>409</v>
      </c>
      <c r="E358" s="72">
        <v>-554.72</v>
      </c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72">
        <f>E358*0.5</f>
        <v>-277.36</v>
      </c>
      <c r="AI358" s="66"/>
      <c r="AJ358" s="72">
        <f>E358*0.07143</f>
        <v>-39.6236496</v>
      </c>
      <c r="AK358" s="66"/>
      <c r="AL358" s="66"/>
      <c r="AM358" s="66"/>
      <c r="AN358" s="72">
        <f>E358*0.42857</f>
        <v>-237.73635040000002</v>
      </c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7">
        <f t="shared" si="22"/>
        <v>0</v>
      </c>
    </row>
    <row r="359" spans="1:85" ht="15" customHeight="1">
      <c r="A359" s="39" t="s">
        <v>23</v>
      </c>
      <c r="B359" s="70">
        <v>41334</v>
      </c>
      <c r="C359" s="71" t="s">
        <v>119</v>
      </c>
      <c r="D359" s="74" t="s">
        <v>409</v>
      </c>
      <c r="E359" s="72">
        <v>-1013.89</v>
      </c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72">
        <f>(E359/6.75)*3.25</f>
        <v>-488.16925925925926</v>
      </c>
      <c r="AO359" s="66"/>
      <c r="AP359" s="72">
        <f>(E359/6.75)*3.5</f>
        <v>-525.72074074074078</v>
      </c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7">
        <f t="shared" si="22"/>
        <v>0</v>
      </c>
    </row>
    <row r="360" spans="1:85" ht="15" customHeight="1">
      <c r="A360" s="39" t="s">
        <v>23</v>
      </c>
      <c r="B360" s="70">
        <v>41334</v>
      </c>
      <c r="C360" s="71" t="s">
        <v>121</v>
      </c>
      <c r="D360" s="74" t="s">
        <v>409</v>
      </c>
      <c r="E360" s="72">
        <v>-180</v>
      </c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72">
        <v>-180</v>
      </c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7">
        <f t="shared" si="22"/>
        <v>0</v>
      </c>
    </row>
    <row r="361" spans="1:85" ht="15" customHeight="1">
      <c r="A361" s="39" t="s">
        <v>23</v>
      </c>
      <c r="B361" s="70">
        <v>41334</v>
      </c>
      <c r="C361" s="71" t="s">
        <v>359</v>
      </c>
      <c r="D361" s="74" t="s">
        <v>409</v>
      </c>
      <c r="E361" s="72">
        <v>-80</v>
      </c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72">
        <v>-80</v>
      </c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7">
        <f t="shared" si="22"/>
        <v>0</v>
      </c>
    </row>
    <row r="362" spans="1:85" ht="15" customHeight="1">
      <c r="A362" s="39" t="s">
        <v>23</v>
      </c>
      <c r="B362" s="70">
        <v>41334</v>
      </c>
      <c r="C362" s="71" t="s">
        <v>122</v>
      </c>
      <c r="D362" s="74" t="s">
        <v>409</v>
      </c>
      <c r="E362" s="72">
        <v>-100</v>
      </c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72">
        <v>-100</v>
      </c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7">
        <f t="shared" si="22"/>
        <v>0</v>
      </c>
    </row>
    <row r="363" spans="1:85" ht="15" customHeight="1">
      <c r="A363" s="39" t="s">
        <v>23</v>
      </c>
      <c r="B363" s="70">
        <v>41334</v>
      </c>
      <c r="C363" s="71" t="s">
        <v>16</v>
      </c>
      <c r="D363" s="74" t="s">
        <v>409</v>
      </c>
      <c r="E363" s="72">
        <v>-80</v>
      </c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72">
        <v>-80</v>
      </c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7">
        <f t="shared" si="22"/>
        <v>0</v>
      </c>
    </row>
    <row r="364" spans="1:85" ht="15" customHeight="1">
      <c r="A364" s="39" t="s">
        <v>23</v>
      </c>
      <c r="B364" s="70">
        <v>41334</v>
      </c>
      <c r="C364" s="71" t="s">
        <v>123</v>
      </c>
      <c r="D364" s="74" t="s">
        <v>409</v>
      </c>
      <c r="E364" s="72">
        <v>-80</v>
      </c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72">
        <v>-80</v>
      </c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7">
        <f t="shared" si="22"/>
        <v>0</v>
      </c>
    </row>
    <row r="365" spans="1:85" ht="15" customHeight="1">
      <c r="A365" s="39" t="s">
        <v>23</v>
      </c>
      <c r="B365" s="70">
        <v>41334</v>
      </c>
      <c r="C365" s="71" t="s">
        <v>124</v>
      </c>
      <c r="D365" s="74" t="s">
        <v>409</v>
      </c>
      <c r="E365" s="72">
        <v>-160</v>
      </c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72">
        <v>-80</v>
      </c>
      <c r="AI365" s="66"/>
      <c r="AJ365" s="72">
        <v>-80</v>
      </c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7">
        <f t="shared" si="22"/>
        <v>0</v>
      </c>
    </row>
    <row r="366" spans="1:85" ht="15" customHeight="1" thickBot="1">
      <c r="A366" s="39" t="s">
        <v>23</v>
      </c>
      <c r="B366" s="70">
        <v>41361</v>
      </c>
      <c r="C366" s="71" t="s">
        <v>13</v>
      </c>
      <c r="D366" s="74" t="s">
        <v>439</v>
      </c>
      <c r="E366" s="72">
        <v>-974.1</v>
      </c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72">
        <v>-377.00138494429621</v>
      </c>
      <c r="AK366" s="72">
        <v>-51.471091112290125</v>
      </c>
      <c r="AO366" s="72">
        <v>-319.02109395230525</v>
      </c>
      <c r="AQ366" s="72">
        <v>-226.60642999110831</v>
      </c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7">
        <f t="shared" si="22"/>
        <v>0</v>
      </c>
    </row>
    <row r="367" spans="1:85" ht="15" customHeight="1" thickTop="1" thickBot="1">
      <c r="A367" s="10"/>
      <c r="B367" s="41"/>
      <c r="C367" s="42" t="s">
        <v>166</v>
      </c>
      <c r="D367" s="77"/>
      <c r="E367" s="90">
        <f t="shared" ref="E367:AH367" si="27">SUM(E327:E366)</f>
        <v>-1037.099999999999</v>
      </c>
      <c r="F367" s="90">
        <f t="shared" si="27"/>
        <v>0</v>
      </c>
      <c r="G367" s="90">
        <f t="shared" si="27"/>
        <v>0</v>
      </c>
      <c r="H367" s="90">
        <f t="shared" si="27"/>
        <v>0</v>
      </c>
      <c r="I367" s="90">
        <f t="shared" si="27"/>
        <v>0</v>
      </c>
      <c r="J367" s="90">
        <f t="shared" si="27"/>
        <v>0</v>
      </c>
      <c r="K367" s="90">
        <f t="shared" si="27"/>
        <v>30</v>
      </c>
      <c r="L367" s="90">
        <f t="shared" si="27"/>
        <v>1498.5</v>
      </c>
      <c r="M367" s="90">
        <f t="shared" si="27"/>
        <v>0</v>
      </c>
      <c r="N367" s="90">
        <f t="shared" si="27"/>
        <v>81</v>
      </c>
      <c r="O367" s="90">
        <f t="shared" si="27"/>
        <v>920</v>
      </c>
      <c r="P367" s="90">
        <f t="shared" si="27"/>
        <v>284</v>
      </c>
      <c r="Q367" s="90">
        <f t="shared" si="27"/>
        <v>0</v>
      </c>
      <c r="R367" s="90">
        <f t="shared" si="27"/>
        <v>0</v>
      </c>
      <c r="S367" s="90">
        <f t="shared" si="27"/>
        <v>0</v>
      </c>
      <c r="T367" s="90">
        <f t="shared" si="27"/>
        <v>0</v>
      </c>
      <c r="U367" s="90">
        <f t="shared" si="27"/>
        <v>0</v>
      </c>
      <c r="V367" s="90">
        <f t="shared" si="27"/>
        <v>0</v>
      </c>
      <c r="W367" s="90">
        <f t="shared" si="27"/>
        <v>0</v>
      </c>
      <c r="X367" s="90">
        <f t="shared" si="27"/>
        <v>0</v>
      </c>
      <c r="Y367" s="90">
        <f t="shared" si="27"/>
        <v>0</v>
      </c>
      <c r="Z367" s="90">
        <f t="shared" si="27"/>
        <v>0</v>
      </c>
      <c r="AA367" s="90">
        <f t="shared" si="27"/>
        <v>9</v>
      </c>
      <c r="AB367" s="90">
        <f t="shared" si="27"/>
        <v>0</v>
      </c>
      <c r="AC367" s="90">
        <f t="shared" si="27"/>
        <v>0</v>
      </c>
      <c r="AD367" s="90">
        <f t="shared" si="27"/>
        <v>15</v>
      </c>
      <c r="AE367" s="90">
        <f t="shared" si="27"/>
        <v>0</v>
      </c>
      <c r="AF367" s="90">
        <f t="shared" si="27"/>
        <v>0</v>
      </c>
      <c r="AG367" s="90">
        <f t="shared" si="27"/>
        <v>0</v>
      </c>
      <c r="AH367" s="90">
        <f t="shared" si="27"/>
        <v>-877.36</v>
      </c>
      <c r="AI367" s="90">
        <f t="shared" ref="AI367:AQ367" si="28">SUM(AI327:AI366)</f>
        <v>-377.00138494429621</v>
      </c>
      <c r="AJ367" s="90">
        <f t="shared" si="28"/>
        <v>-119.62364959999999</v>
      </c>
      <c r="AK367" s="90">
        <f t="shared" si="28"/>
        <v>-51.471091112290125</v>
      </c>
      <c r="AL367" s="90">
        <f t="shared" si="28"/>
        <v>0</v>
      </c>
      <c r="AM367" s="90">
        <f t="shared" si="28"/>
        <v>0</v>
      </c>
      <c r="AN367" s="90">
        <f t="shared" si="28"/>
        <v>-725.90560965925931</v>
      </c>
      <c r="AO367" s="90">
        <f t="shared" si="28"/>
        <v>-319.02109395230525</v>
      </c>
      <c r="AP367" s="90">
        <f t="shared" si="28"/>
        <v>-525.72074074074078</v>
      </c>
      <c r="AQ367" s="90">
        <f t="shared" si="28"/>
        <v>-226.60642999110831</v>
      </c>
      <c r="AR367" s="90">
        <f t="shared" ref="AR367:BV367" si="29">SUM(AR327:AR366)</f>
        <v>-110.45</v>
      </c>
      <c r="AS367" s="90">
        <f t="shared" si="29"/>
        <v>0</v>
      </c>
      <c r="AT367" s="90">
        <f t="shared" si="29"/>
        <v>0</v>
      </c>
      <c r="AU367" s="90">
        <f t="shared" si="29"/>
        <v>0</v>
      </c>
      <c r="AV367" s="90">
        <f t="shared" si="29"/>
        <v>0</v>
      </c>
      <c r="AW367" s="90">
        <f t="shared" si="29"/>
        <v>0</v>
      </c>
      <c r="AX367" s="90">
        <f t="shared" si="29"/>
        <v>0</v>
      </c>
      <c r="AY367" s="90">
        <f t="shared" si="29"/>
        <v>0</v>
      </c>
      <c r="AZ367" s="90">
        <f t="shared" si="29"/>
        <v>0</v>
      </c>
      <c r="BA367" s="90">
        <f t="shared" si="29"/>
        <v>0</v>
      </c>
      <c r="BB367" s="90">
        <f t="shared" si="29"/>
        <v>0</v>
      </c>
      <c r="BC367" s="90">
        <f t="shared" si="29"/>
        <v>0</v>
      </c>
      <c r="BD367" s="90">
        <f t="shared" si="29"/>
        <v>0</v>
      </c>
      <c r="BE367" s="90">
        <f t="shared" si="29"/>
        <v>0</v>
      </c>
      <c r="BF367" s="90">
        <f t="shared" si="29"/>
        <v>0</v>
      </c>
      <c r="BG367" s="90">
        <f t="shared" si="29"/>
        <v>0</v>
      </c>
      <c r="BH367" s="90">
        <f t="shared" si="29"/>
        <v>0</v>
      </c>
      <c r="BI367" s="90">
        <f t="shared" si="29"/>
        <v>0</v>
      </c>
      <c r="BJ367" s="90">
        <f t="shared" si="29"/>
        <v>-217.79999999999998</v>
      </c>
      <c r="BK367" s="90">
        <f t="shared" si="29"/>
        <v>0</v>
      </c>
      <c r="BL367" s="90">
        <f t="shared" si="29"/>
        <v>-62.980000000000004</v>
      </c>
      <c r="BM367" s="90"/>
      <c r="BN367" s="90">
        <f>SUM(BN327:BN366)</f>
        <v>0</v>
      </c>
      <c r="BO367" s="90">
        <f t="shared" si="29"/>
        <v>0</v>
      </c>
      <c r="BP367" s="90">
        <f t="shared" si="29"/>
        <v>-20</v>
      </c>
      <c r="BQ367" s="90">
        <f t="shared" si="29"/>
        <v>-4.2</v>
      </c>
      <c r="BR367" s="90">
        <f t="shared" si="29"/>
        <v>0</v>
      </c>
      <c r="BS367" s="90">
        <f t="shared" si="29"/>
        <v>0</v>
      </c>
      <c r="BT367" s="90">
        <f t="shared" si="29"/>
        <v>-2.0000000000000018E-2</v>
      </c>
      <c r="BU367" s="90">
        <f t="shared" si="29"/>
        <v>0</v>
      </c>
      <c r="BV367" s="90">
        <f t="shared" si="29"/>
        <v>-15.6</v>
      </c>
      <c r="BW367" s="90">
        <f t="shared" ref="BW367:CA367" si="30">SUM(BW327:BW366)</f>
        <v>-162.84</v>
      </c>
      <c r="BX367" s="90">
        <f t="shared" si="30"/>
        <v>0</v>
      </c>
      <c r="BY367" s="90">
        <f t="shared" si="30"/>
        <v>0</v>
      </c>
      <c r="BZ367" s="90">
        <f t="shared" si="30"/>
        <v>0</v>
      </c>
      <c r="CA367" s="90">
        <f t="shared" si="30"/>
        <v>-58</v>
      </c>
      <c r="CB367" s="65">
        <f>SUM(F367:AF367)</f>
        <v>2837.5</v>
      </c>
      <c r="CC367" s="65">
        <f>SUM(AH367:BZ367)</f>
        <v>-3816.6</v>
      </c>
      <c r="CD367" s="90">
        <f>SUM(CD327:CD366)</f>
        <v>325</v>
      </c>
      <c r="CE367" s="90">
        <f>SUM(CE327:CE366)</f>
        <v>-39.340000000000003</v>
      </c>
      <c r="CF367" s="90">
        <f>SUM(CF327:CF366)</f>
        <v>-225</v>
      </c>
      <c r="CG367" s="67">
        <f t="shared" si="22"/>
        <v>0</v>
      </c>
    </row>
    <row r="368" spans="1:85" ht="15" customHeight="1" thickTop="1">
      <c r="A368" s="43" t="s">
        <v>22</v>
      </c>
      <c r="B368" s="70">
        <v>41334</v>
      </c>
      <c r="C368" s="71" t="s">
        <v>418</v>
      </c>
      <c r="D368" s="74" t="s">
        <v>430</v>
      </c>
      <c r="E368" s="80">
        <v>-9</v>
      </c>
      <c r="F368" s="66"/>
      <c r="G368" s="66"/>
      <c r="H368" s="66"/>
      <c r="I368" s="66"/>
      <c r="J368" s="66"/>
      <c r="K368" s="66"/>
      <c r="L368" s="66"/>
      <c r="M368" s="66"/>
      <c r="N368" s="80">
        <v>-9</v>
      </c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80">
        <v>-9</v>
      </c>
      <c r="CF368" s="66"/>
      <c r="CG368" s="67">
        <f t="shared" si="22"/>
        <v>0</v>
      </c>
    </row>
    <row r="369" spans="1:85" ht="15" customHeight="1">
      <c r="A369" s="43" t="s">
        <v>22</v>
      </c>
      <c r="B369" s="70">
        <v>41334</v>
      </c>
      <c r="C369" s="71" t="s">
        <v>419</v>
      </c>
      <c r="D369" s="74" t="s">
        <v>431</v>
      </c>
      <c r="E369" s="80">
        <v>-9</v>
      </c>
      <c r="F369" s="66"/>
      <c r="G369" s="66"/>
      <c r="H369" s="66"/>
      <c r="I369" s="66"/>
      <c r="J369" s="66"/>
      <c r="K369" s="66"/>
      <c r="L369" s="66"/>
      <c r="M369" s="66"/>
      <c r="N369" s="80">
        <v>-9</v>
      </c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80">
        <v>-9</v>
      </c>
      <c r="CF369" s="66"/>
      <c r="CG369" s="67">
        <f t="shared" si="22"/>
        <v>0</v>
      </c>
    </row>
    <row r="370" spans="1:85" ht="15" customHeight="1">
      <c r="A370" s="43" t="s">
        <v>22</v>
      </c>
      <c r="B370" s="70">
        <v>41337</v>
      </c>
      <c r="C370" s="71" t="s">
        <v>420</v>
      </c>
      <c r="D370" s="74" t="s">
        <v>432</v>
      </c>
      <c r="E370" s="80">
        <v>-40</v>
      </c>
      <c r="F370" s="66"/>
      <c r="G370" s="66"/>
      <c r="H370" s="66"/>
      <c r="I370" s="66"/>
      <c r="J370" s="66"/>
      <c r="K370" s="66"/>
      <c r="L370" s="66"/>
      <c r="M370" s="66"/>
      <c r="N370" s="66"/>
      <c r="O370" s="80">
        <v>-40</v>
      </c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80">
        <v>-40</v>
      </c>
      <c r="CF370" s="66"/>
      <c r="CG370" s="67">
        <f t="shared" si="22"/>
        <v>0</v>
      </c>
    </row>
    <row r="371" spans="1:85" ht="15" customHeight="1">
      <c r="A371" s="39" t="s">
        <v>23</v>
      </c>
      <c r="B371" s="70">
        <v>41338</v>
      </c>
      <c r="C371" s="71" t="s">
        <v>893</v>
      </c>
      <c r="D371" s="74"/>
      <c r="E371" s="72">
        <v>2454</v>
      </c>
      <c r="F371" s="66"/>
      <c r="G371" s="66"/>
      <c r="H371" s="66"/>
      <c r="I371" s="66"/>
      <c r="J371" s="66"/>
      <c r="K371" s="66"/>
      <c r="L371" s="72">
        <v>1314</v>
      </c>
      <c r="M371" s="66"/>
      <c r="N371" s="66"/>
      <c r="O371" s="72">
        <v>850</v>
      </c>
      <c r="P371" s="72">
        <v>290</v>
      </c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7">
        <f t="shared" si="22"/>
        <v>0</v>
      </c>
    </row>
    <row r="372" spans="1:85" ht="15" customHeight="1">
      <c r="A372" s="39" t="s">
        <v>23</v>
      </c>
      <c r="B372" s="70">
        <v>41338</v>
      </c>
      <c r="C372" s="71" t="s">
        <v>905</v>
      </c>
      <c r="D372" s="87" t="s">
        <v>144</v>
      </c>
      <c r="E372" s="72">
        <v>-17.75</v>
      </c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72">
        <v>-17.75</v>
      </c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7">
        <f t="shared" si="22"/>
        <v>0</v>
      </c>
    </row>
    <row r="373" spans="1:85" ht="15" customHeight="1">
      <c r="A373" s="39" t="s">
        <v>23</v>
      </c>
      <c r="B373" s="70">
        <v>41338</v>
      </c>
      <c r="C373" s="71" t="s">
        <v>21</v>
      </c>
      <c r="D373" s="87" t="s">
        <v>144</v>
      </c>
      <c r="E373" s="72">
        <v>-3.73</v>
      </c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72">
        <v>-3.73</v>
      </c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7">
        <f t="shared" si="22"/>
        <v>0</v>
      </c>
    </row>
    <row r="374" spans="1:85" ht="15" customHeight="1">
      <c r="A374" s="84" t="s">
        <v>129</v>
      </c>
      <c r="B374" s="70">
        <v>41338</v>
      </c>
      <c r="C374" s="71" t="s">
        <v>440</v>
      </c>
      <c r="D374" s="74"/>
      <c r="E374" s="105">
        <v>-110</v>
      </c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105">
        <v>-110</v>
      </c>
      <c r="CG374" s="67">
        <f t="shared" si="22"/>
        <v>-110</v>
      </c>
    </row>
    <row r="375" spans="1:85" ht="15" customHeight="1">
      <c r="A375" s="84" t="s">
        <v>129</v>
      </c>
      <c r="B375" s="70">
        <v>41339</v>
      </c>
      <c r="C375" s="71" t="s">
        <v>469</v>
      </c>
      <c r="D375" s="74"/>
      <c r="E375" s="105">
        <v>10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105">
        <v>10</v>
      </c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105">
        <v>10</v>
      </c>
      <c r="CG375" s="67">
        <f t="shared" si="22"/>
        <v>0</v>
      </c>
    </row>
    <row r="376" spans="1:85" ht="15" customHeight="1">
      <c r="A376" s="39" t="s">
        <v>23</v>
      </c>
      <c r="B376" s="70">
        <v>41340</v>
      </c>
      <c r="C376" s="71" t="s">
        <v>288</v>
      </c>
      <c r="D376" s="74"/>
      <c r="E376" s="72">
        <v>110</v>
      </c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72">
        <v>110</v>
      </c>
      <c r="CE376" s="66"/>
      <c r="CF376" s="66"/>
      <c r="CG376" s="67">
        <f t="shared" si="22"/>
        <v>110</v>
      </c>
    </row>
    <row r="377" spans="1:85" ht="15" customHeight="1">
      <c r="A377" s="43" t="s">
        <v>22</v>
      </c>
      <c r="B377" s="70">
        <v>41340</v>
      </c>
      <c r="C377" s="71" t="s">
        <v>421</v>
      </c>
      <c r="D377" s="87" t="s">
        <v>150</v>
      </c>
      <c r="E377" s="80">
        <v>40.07</v>
      </c>
      <c r="F377" s="66"/>
      <c r="G377" s="66"/>
      <c r="H377" s="66"/>
      <c r="I377" s="66"/>
      <c r="J377" s="66"/>
      <c r="K377" s="66"/>
      <c r="L377" s="80">
        <v>18</v>
      </c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72">
        <v>3</v>
      </c>
      <c r="BS377" s="72">
        <v>0.71</v>
      </c>
      <c r="BT377" s="72">
        <v>0.36</v>
      </c>
      <c r="BU377" s="72"/>
      <c r="BV377" s="72"/>
      <c r="BW377" s="72"/>
      <c r="BX377" s="72"/>
      <c r="BY377" s="72"/>
      <c r="BZ377" s="72"/>
      <c r="CA377" s="72">
        <v>18</v>
      </c>
      <c r="CB377" s="66"/>
      <c r="CC377" s="66"/>
      <c r="CD377" s="66"/>
      <c r="CE377" s="80">
        <v>40.07</v>
      </c>
      <c r="CF377" s="66"/>
      <c r="CG377" s="67">
        <f t="shared" si="22"/>
        <v>0</v>
      </c>
    </row>
    <row r="378" spans="1:85" ht="15" customHeight="1">
      <c r="A378" s="84" t="s">
        <v>129</v>
      </c>
      <c r="B378" s="70">
        <v>41340</v>
      </c>
      <c r="C378" s="71" t="s">
        <v>467</v>
      </c>
      <c r="D378" s="74"/>
      <c r="E378" s="105">
        <v>28</v>
      </c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105">
        <v>28</v>
      </c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105">
        <v>28</v>
      </c>
      <c r="CG378" s="67">
        <f t="shared" si="22"/>
        <v>0</v>
      </c>
    </row>
    <row r="379" spans="1:85" ht="15" customHeight="1">
      <c r="A379" s="39" t="s">
        <v>23</v>
      </c>
      <c r="B379" s="70">
        <v>41341</v>
      </c>
      <c r="C379" s="71" t="s">
        <v>10</v>
      </c>
      <c r="D379" s="74" t="s">
        <v>433</v>
      </c>
      <c r="E379" s="72">
        <v>-171.12</v>
      </c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72">
        <v>-171.12</v>
      </c>
      <c r="BX379" s="66"/>
      <c r="BY379" s="66"/>
      <c r="BZ379" s="66"/>
      <c r="CA379" s="66"/>
      <c r="CB379" s="66"/>
      <c r="CC379" s="66"/>
      <c r="CD379" s="66"/>
      <c r="CE379" s="66"/>
      <c r="CF379" s="66"/>
      <c r="CG379" s="67">
        <f t="shared" si="22"/>
        <v>0</v>
      </c>
    </row>
    <row r="380" spans="1:85" ht="15" customHeight="1">
      <c r="A380" s="39" t="s">
        <v>23</v>
      </c>
      <c r="B380" s="70">
        <v>41341</v>
      </c>
      <c r="C380" s="71" t="s">
        <v>906</v>
      </c>
      <c r="D380" s="87" t="s">
        <v>144</v>
      </c>
      <c r="E380" s="72">
        <v>-1</v>
      </c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91">
        <v>-1</v>
      </c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7">
        <f t="shared" si="22"/>
        <v>0</v>
      </c>
    </row>
    <row r="381" spans="1:85" ht="15" customHeight="1">
      <c r="A381" s="39" t="s">
        <v>23</v>
      </c>
      <c r="B381" s="70">
        <v>41341</v>
      </c>
      <c r="C381" s="71" t="s">
        <v>438</v>
      </c>
      <c r="D381" s="87" t="s">
        <v>150</v>
      </c>
      <c r="E381" s="72">
        <v>44.07</v>
      </c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R381" s="72">
        <v>3</v>
      </c>
      <c r="BS381" s="72">
        <v>0.71</v>
      </c>
      <c r="BT381" s="72">
        <v>0.36</v>
      </c>
      <c r="BU381" s="72"/>
      <c r="BV381" s="72"/>
      <c r="BW381" s="72"/>
      <c r="BX381" s="72"/>
      <c r="BY381" s="72"/>
      <c r="BZ381" s="72"/>
      <c r="CA381" s="72">
        <v>40</v>
      </c>
      <c r="CB381" s="66"/>
      <c r="CC381" s="66"/>
      <c r="CD381" s="72">
        <v>44.07</v>
      </c>
      <c r="CE381" s="66"/>
      <c r="CF381" s="66"/>
      <c r="CG381" s="67">
        <f t="shared" si="22"/>
        <v>0</v>
      </c>
    </row>
    <row r="382" spans="1:85" ht="15" customHeight="1">
      <c r="A382" s="43" t="s">
        <v>22</v>
      </c>
      <c r="B382" s="70">
        <v>41341</v>
      </c>
      <c r="C382" s="71" t="s">
        <v>422</v>
      </c>
      <c r="D382" s="74"/>
      <c r="E382" s="80">
        <v>15</v>
      </c>
      <c r="F382" s="66"/>
      <c r="G382" s="66"/>
      <c r="H382" s="66"/>
      <c r="I382" s="66"/>
      <c r="J382" s="66"/>
      <c r="K382" s="66"/>
      <c r="L382" s="66"/>
      <c r="M382" s="80">
        <v>15</v>
      </c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80">
        <v>15</v>
      </c>
      <c r="CF382" s="66"/>
      <c r="CG382" s="67">
        <f t="shared" si="22"/>
        <v>0</v>
      </c>
    </row>
    <row r="383" spans="1:85" ht="15" customHeight="1">
      <c r="A383" s="84" t="s">
        <v>129</v>
      </c>
      <c r="B383" s="70">
        <v>41341</v>
      </c>
      <c r="C383" s="71" t="s">
        <v>468</v>
      </c>
      <c r="D383" s="74"/>
      <c r="E383" s="105">
        <v>28</v>
      </c>
      <c r="F383" s="66"/>
      <c r="G383" s="66"/>
      <c r="H383" s="66"/>
      <c r="I383" s="66"/>
      <c r="J383" s="66"/>
      <c r="K383" s="66"/>
      <c r="L383" s="66"/>
      <c r="M383" s="66"/>
      <c r="N383" s="66"/>
      <c r="O383" s="105">
        <v>28</v>
      </c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105">
        <v>28</v>
      </c>
      <c r="CG383" s="67">
        <f t="shared" si="22"/>
        <v>0</v>
      </c>
    </row>
    <row r="384" spans="1:85" ht="15" customHeight="1">
      <c r="A384" s="39" t="s">
        <v>23</v>
      </c>
      <c r="B384" s="70">
        <v>41345</v>
      </c>
      <c r="C384" s="71" t="s">
        <v>859</v>
      </c>
      <c r="D384" s="87" t="s">
        <v>150</v>
      </c>
      <c r="E384" s="72">
        <v>-18</v>
      </c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72">
        <v>-18</v>
      </c>
      <c r="CB384" s="66"/>
      <c r="CC384" s="66"/>
      <c r="CD384" s="66"/>
      <c r="CE384" s="66"/>
      <c r="CF384" s="66"/>
      <c r="CG384" s="67">
        <f t="shared" si="22"/>
        <v>0</v>
      </c>
    </row>
    <row r="385" spans="1:85" ht="15" customHeight="1">
      <c r="A385" s="39" t="s">
        <v>23</v>
      </c>
      <c r="B385" s="70">
        <v>41345</v>
      </c>
      <c r="C385" s="71" t="s">
        <v>912</v>
      </c>
      <c r="D385" s="87" t="s">
        <v>151</v>
      </c>
      <c r="E385" s="72">
        <v>-3</v>
      </c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72">
        <v>-3</v>
      </c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7">
        <f t="shared" si="22"/>
        <v>0</v>
      </c>
    </row>
    <row r="386" spans="1:85" ht="15" customHeight="1">
      <c r="A386" s="39" t="s">
        <v>23</v>
      </c>
      <c r="B386" s="70">
        <v>41345</v>
      </c>
      <c r="C386" s="71" t="s">
        <v>915</v>
      </c>
      <c r="D386" s="87" t="s">
        <v>151</v>
      </c>
      <c r="E386" s="72">
        <v>-0.71</v>
      </c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72">
        <v>-0.71</v>
      </c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7">
        <f t="shared" ref="CG386:CG449" si="31">E386-SUM(F386:CA386)</f>
        <v>0</v>
      </c>
    </row>
    <row r="387" spans="1:85" ht="15" customHeight="1">
      <c r="A387" s="39" t="s">
        <v>23</v>
      </c>
      <c r="B387" s="70">
        <v>41345</v>
      </c>
      <c r="C387" s="71" t="s">
        <v>916</v>
      </c>
      <c r="D387" s="87" t="s">
        <v>151</v>
      </c>
      <c r="E387" s="72">
        <v>-0.37</v>
      </c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72">
        <v>-0.37</v>
      </c>
      <c r="BU387" s="91"/>
      <c r="BV387" s="91"/>
      <c r="BW387" s="91"/>
      <c r="BX387" s="91"/>
      <c r="BY387" s="91"/>
      <c r="BZ387" s="91"/>
      <c r="CA387" s="66"/>
      <c r="CB387" s="66"/>
      <c r="CC387" s="66"/>
      <c r="CD387" s="66"/>
      <c r="CE387" s="66"/>
      <c r="CF387" s="66"/>
      <c r="CG387" s="67">
        <f t="shared" si="31"/>
        <v>0</v>
      </c>
    </row>
    <row r="388" spans="1:85" ht="15" customHeight="1">
      <c r="A388" s="39" t="s">
        <v>23</v>
      </c>
      <c r="B388" s="70">
        <v>41346</v>
      </c>
      <c r="C388" s="71" t="s">
        <v>411</v>
      </c>
      <c r="D388" s="74" t="s">
        <v>434</v>
      </c>
      <c r="E388" s="72">
        <v>-12.6</v>
      </c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72">
        <v>-12.6</v>
      </c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7">
        <f t="shared" si="31"/>
        <v>0</v>
      </c>
    </row>
    <row r="389" spans="1:85" ht="15" customHeight="1">
      <c r="A389" s="43" t="s">
        <v>22</v>
      </c>
      <c r="B389" s="70">
        <v>41348</v>
      </c>
      <c r="C389" s="71" t="s">
        <v>423</v>
      </c>
      <c r="D389" s="74"/>
      <c r="E389" s="80">
        <v>36</v>
      </c>
      <c r="F389" s="66"/>
      <c r="G389" s="66"/>
      <c r="H389" s="66"/>
      <c r="I389" s="66"/>
      <c r="J389" s="66"/>
      <c r="K389" s="66"/>
      <c r="L389" s="80">
        <v>36</v>
      </c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80">
        <v>36</v>
      </c>
      <c r="CF389" s="66"/>
      <c r="CG389" s="67">
        <f t="shared" si="31"/>
        <v>0</v>
      </c>
    </row>
    <row r="390" spans="1:85" ht="15" customHeight="1">
      <c r="A390" s="43" t="s">
        <v>22</v>
      </c>
      <c r="B390" s="70">
        <v>41352</v>
      </c>
      <c r="C390" s="71" t="s">
        <v>424</v>
      </c>
      <c r="D390" s="74"/>
      <c r="E390" s="80">
        <v>3.11</v>
      </c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80">
        <v>3.11</v>
      </c>
      <c r="BM390" s="80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80">
        <v>3.11</v>
      </c>
      <c r="CF390" s="66"/>
      <c r="CG390" s="67">
        <f t="shared" si="31"/>
        <v>0</v>
      </c>
    </row>
    <row r="391" spans="1:85" ht="15" customHeight="1">
      <c r="A391" s="43" t="s">
        <v>22</v>
      </c>
      <c r="B391" s="70">
        <v>41352</v>
      </c>
      <c r="C391" s="71" t="s">
        <v>456</v>
      </c>
      <c r="D391" s="87" t="s">
        <v>150</v>
      </c>
      <c r="E391" s="80">
        <v>40.07</v>
      </c>
      <c r="F391" s="66"/>
      <c r="G391" s="66"/>
      <c r="H391" s="66"/>
      <c r="I391" s="66"/>
      <c r="J391" s="66"/>
      <c r="K391" s="66"/>
      <c r="L391" s="80">
        <v>18</v>
      </c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72">
        <v>3</v>
      </c>
      <c r="BS391" s="72">
        <v>0.71</v>
      </c>
      <c r="BT391" s="72">
        <v>0.36</v>
      </c>
      <c r="BU391" s="72"/>
      <c r="BV391" s="72"/>
      <c r="BW391" s="72"/>
      <c r="BX391" s="72"/>
      <c r="BY391" s="72"/>
      <c r="BZ391" s="72"/>
      <c r="CA391" s="72">
        <v>18</v>
      </c>
      <c r="CB391" s="66"/>
      <c r="CC391" s="66"/>
      <c r="CD391" s="66"/>
      <c r="CE391" s="80">
        <v>40.07</v>
      </c>
      <c r="CF391" s="66"/>
      <c r="CG391" s="67">
        <f t="shared" si="31"/>
        <v>0</v>
      </c>
    </row>
    <row r="392" spans="1:85" ht="15" customHeight="1">
      <c r="A392" s="43" t="s">
        <v>22</v>
      </c>
      <c r="B392" s="70">
        <v>41353</v>
      </c>
      <c r="C392" s="71" t="s">
        <v>457</v>
      </c>
      <c r="D392" s="87" t="s">
        <v>150</v>
      </c>
      <c r="E392" s="80">
        <v>22.07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72">
        <v>3</v>
      </c>
      <c r="BS392" s="72">
        <v>0.71</v>
      </c>
      <c r="BT392" s="72">
        <v>0.36</v>
      </c>
      <c r="BU392" s="72"/>
      <c r="BV392" s="72"/>
      <c r="BW392" s="72"/>
      <c r="BX392" s="72"/>
      <c r="BY392" s="72"/>
      <c r="BZ392" s="72"/>
      <c r="CA392" s="72">
        <v>18</v>
      </c>
      <c r="CB392" s="66"/>
      <c r="CC392" s="66"/>
      <c r="CD392" s="66"/>
      <c r="CE392" s="80">
        <v>22.07</v>
      </c>
      <c r="CF392" s="66"/>
      <c r="CG392" s="67">
        <f t="shared" si="31"/>
        <v>0</v>
      </c>
    </row>
    <row r="393" spans="1:85" ht="15" customHeight="1">
      <c r="A393" s="43" t="s">
        <v>22</v>
      </c>
      <c r="B393" s="70">
        <v>41355</v>
      </c>
      <c r="C393" s="71" t="s">
        <v>455</v>
      </c>
      <c r="D393" s="74" t="s">
        <v>485</v>
      </c>
      <c r="E393" s="80">
        <v>-12.75</v>
      </c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80">
        <v>-12.75</v>
      </c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80">
        <v>-12.75</v>
      </c>
      <c r="CF393" s="66"/>
      <c r="CG393" s="67">
        <f t="shared" si="31"/>
        <v>0</v>
      </c>
    </row>
    <row r="394" spans="1:85" ht="15" customHeight="1">
      <c r="A394" s="84" t="s">
        <v>129</v>
      </c>
      <c r="B394" s="70">
        <v>41355</v>
      </c>
      <c r="C394" s="71" t="s">
        <v>142</v>
      </c>
      <c r="D394" s="87"/>
      <c r="E394" s="105">
        <v>101</v>
      </c>
      <c r="F394" s="66"/>
      <c r="G394" s="66"/>
      <c r="H394" s="66"/>
      <c r="I394" s="66"/>
      <c r="J394" s="66"/>
      <c r="K394" s="66"/>
      <c r="L394" s="66"/>
      <c r="M394" s="66"/>
      <c r="N394" s="66"/>
      <c r="O394" s="105">
        <v>101</v>
      </c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105">
        <v>101</v>
      </c>
      <c r="CG394" s="67">
        <f t="shared" si="31"/>
        <v>0</v>
      </c>
    </row>
    <row r="395" spans="1:85" ht="15" customHeight="1">
      <c r="A395" s="84" t="s">
        <v>129</v>
      </c>
      <c r="B395" s="70">
        <v>41355</v>
      </c>
      <c r="C395" s="71" t="s">
        <v>143</v>
      </c>
      <c r="D395" s="87"/>
      <c r="E395" s="105">
        <v>59</v>
      </c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105">
        <v>59</v>
      </c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105">
        <v>59</v>
      </c>
      <c r="CG395" s="67">
        <f t="shared" si="31"/>
        <v>0</v>
      </c>
    </row>
    <row r="396" spans="1:85" ht="15" customHeight="1">
      <c r="A396" s="39" t="s">
        <v>23</v>
      </c>
      <c r="B396" s="70">
        <v>41358</v>
      </c>
      <c r="C396" s="71" t="s">
        <v>425</v>
      </c>
      <c r="D396" s="74" t="s">
        <v>435</v>
      </c>
      <c r="E396" s="72">
        <v>-31.5</v>
      </c>
      <c r="F396" s="66"/>
      <c r="G396" s="66"/>
      <c r="H396" s="66"/>
      <c r="I396" s="66"/>
      <c r="J396" s="66"/>
      <c r="K396" s="66"/>
      <c r="L396" s="66"/>
      <c r="M396" s="66"/>
      <c r="N396" s="72">
        <v>-31.5</v>
      </c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7">
        <f t="shared" si="31"/>
        <v>0</v>
      </c>
    </row>
    <row r="397" spans="1:85" ht="15" customHeight="1">
      <c r="A397" s="39" t="s">
        <v>23</v>
      </c>
      <c r="B397" s="70">
        <v>41358</v>
      </c>
      <c r="C397" s="71" t="s">
        <v>906</v>
      </c>
      <c r="D397" s="87" t="s">
        <v>144</v>
      </c>
      <c r="E397" s="72">
        <v>-1</v>
      </c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72">
        <v>-1</v>
      </c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7">
        <f t="shared" si="31"/>
        <v>0</v>
      </c>
    </row>
    <row r="398" spans="1:85" ht="15" customHeight="1">
      <c r="A398" s="39" t="s">
        <v>23</v>
      </c>
      <c r="B398" s="70">
        <v>41359</v>
      </c>
      <c r="C398" s="71" t="s">
        <v>152</v>
      </c>
      <c r="D398" s="74" t="s">
        <v>436</v>
      </c>
      <c r="E398" s="72">
        <v>-145.19999999999999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72">
        <v>-145.19999999999999</v>
      </c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7">
        <f t="shared" si="31"/>
        <v>0</v>
      </c>
    </row>
    <row r="399" spans="1:85" ht="15" customHeight="1">
      <c r="A399" s="39" t="s">
        <v>23</v>
      </c>
      <c r="B399" s="70">
        <v>41361</v>
      </c>
      <c r="C399" s="71" t="s">
        <v>118</v>
      </c>
      <c r="D399" s="74" t="s">
        <v>437</v>
      </c>
      <c r="E399" s="72">
        <v>-554.72</v>
      </c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72">
        <f>E399*0.52</f>
        <v>-288.45440000000002</v>
      </c>
      <c r="AI399" s="66"/>
      <c r="AJ399" s="72">
        <f>E399*0.03</f>
        <v>-16.6416</v>
      </c>
      <c r="AK399" s="66"/>
      <c r="AL399" s="66"/>
      <c r="AM399" s="66"/>
      <c r="AN399" s="72">
        <f>E399*0.45</f>
        <v>-249.62400000000002</v>
      </c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7">
        <f t="shared" si="31"/>
        <v>0</v>
      </c>
    </row>
    <row r="400" spans="1:85" ht="15" customHeight="1">
      <c r="A400" s="39" t="s">
        <v>23</v>
      </c>
      <c r="B400" s="70">
        <v>41361</v>
      </c>
      <c r="C400" s="71" t="s">
        <v>119</v>
      </c>
      <c r="D400" s="74" t="s">
        <v>437</v>
      </c>
      <c r="E400" s="72">
        <v>-1013.89</v>
      </c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72">
        <f>(E400/6.75)*3.25</f>
        <v>-488.16925925925926</v>
      </c>
      <c r="AO400" s="66"/>
      <c r="AP400" s="72">
        <f>(E400/6.75)*3.5</f>
        <v>-525.72074074074078</v>
      </c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7">
        <f t="shared" si="31"/>
        <v>0</v>
      </c>
    </row>
    <row r="401" spans="1:85" ht="15" customHeight="1">
      <c r="A401" s="39" t="s">
        <v>23</v>
      </c>
      <c r="B401" s="70">
        <v>41361</v>
      </c>
      <c r="C401" s="71" t="s">
        <v>121</v>
      </c>
      <c r="D401" s="74" t="s">
        <v>437</v>
      </c>
      <c r="E401" s="72">
        <v>-195.23</v>
      </c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72">
        <v>-195.23</v>
      </c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7">
        <f t="shared" si="31"/>
        <v>0</v>
      </c>
    </row>
    <row r="402" spans="1:85" ht="15" customHeight="1">
      <c r="A402" s="39" t="s">
        <v>23</v>
      </c>
      <c r="B402" s="70">
        <v>41361</v>
      </c>
      <c r="C402" s="71" t="s">
        <v>426</v>
      </c>
      <c r="D402" s="74" t="s">
        <v>437</v>
      </c>
      <c r="E402" s="72">
        <v>-80</v>
      </c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72">
        <v>-80</v>
      </c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7">
        <f t="shared" si="31"/>
        <v>0</v>
      </c>
    </row>
    <row r="403" spans="1:85" ht="15" customHeight="1">
      <c r="A403" s="39" t="s">
        <v>23</v>
      </c>
      <c r="B403" s="70">
        <v>41361</v>
      </c>
      <c r="C403" s="71" t="s">
        <v>122</v>
      </c>
      <c r="D403" s="74" t="s">
        <v>437</v>
      </c>
      <c r="E403" s="72">
        <v>-100</v>
      </c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72">
        <v>-100</v>
      </c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7">
        <f t="shared" si="31"/>
        <v>0</v>
      </c>
    </row>
    <row r="404" spans="1:85" ht="15" customHeight="1">
      <c r="A404" s="39" t="s">
        <v>23</v>
      </c>
      <c r="B404" s="70">
        <v>41361</v>
      </c>
      <c r="C404" s="71" t="s">
        <v>16</v>
      </c>
      <c r="D404" s="74" t="s">
        <v>437</v>
      </c>
      <c r="E404" s="72">
        <v>-80</v>
      </c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72">
        <v>-80</v>
      </c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7">
        <f t="shared" si="31"/>
        <v>0</v>
      </c>
    </row>
    <row r="405" spans="1:85" ht="15" customHeight="1">
      <c r="A405" s="39" t="s">
        <v>23</v>
      </c>
      <c r="B405" s="70">
        <v>41361</v>
      </c>
      <c r="C405" s="71" t="s">
        <v>123</v>
      </c>
      <c r="D405" s="74" t="s">
        <v>437</v>
      </c>
      <c r="E405" s="72">
        <v>-80</v>
      </c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72">
        <v>-80</v>
      </c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7">
        <f t="shared" si="31"/>
        <v>0</v>
      </c>
    </row>
    <row r="406" spans="1:85" ht="15" customHeight="1">
      <c r="A406" s="39" t="s">
        <v>23</v>
      </c>
      <c r="B406" s="70">
        <v>41361</v>
      </c>
      <c r="C406" s="71" t="s">
        <v>124</v>
      </c>
      <c r="D406" s="74" t="s">
        <v>437</v>
      </c>
      <c r="E406" s="72">
        <v>-88.71</v>
      </c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72">
        <v>-88.71</v>
      </c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7">
        <f t="shared" si="31"/>
        <v>0</v>
      </c>
    </row>
    <row r="407" spans="1:85" ht="15" customHeight="1">
      <c r="A407" s="39" t="s">
        <v>23</v>
      </c>
      <c r="B407" s="70">
        <v>41364</v>
      </c>
      <c r="C407" s="71" t="s">
        <v>44</v>
      </c>
      <c r="D407" s="74" t="s">
        <v>445</v>
      </c>
      <c r="E407" s="72">
        <v>-12.5</v>
      </c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72">
        <v>-12.5</v>
      </c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7">
        <f t="shared" si="31"/>
        <v>0</v>
      </c>
    </row>
    <row r="408" spans="1:85" ht="15" customHeight="1" thickBot="1">
      <c r="A408" s="39" t="s">
        <v>23</v>
      </c>
      <c r="B408" s="70">
        <v>41394</v>
      </c>
      <c r="C408" s="71" t="s">
        <v>13</v>
      </c>
      <c r="D408" s="74" t="s">
        <v>810</v>
      </c>
      <c r="E408" s="72">
        <v>-932.05</v>
      </c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72">
        <v>-384.51374061260634</v>
      </c>
      <c r="AK408" s="72">
        <v>-7.4507149185722694</v>
      </c>
      <c r="AO408" s="72">
        <v>-317.99119299980924</v>
      </c>
      <c r="AQ408" s="72">
        <v>-222.09435146901177</v>
      </c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7">
        <f t="shared" si="31"/>
        <v>0</v>
      </c>
    </row>
    <row r="409" spans="1:85" ht="15" customHeight="1" thickTop="1" thickBot="1">
      <c r="A409" s="10"/>
      <c r="B409" s="41"/>
      <c r="C409" s="42" t="s">
        <v>167</v>
      </c>
      <c r="D409" s="77"/>
      <c r="E409" s="90">
        <f t="shared" ref="E409:AH409" si="32">SUM(E368:E408)</f>
        <v>-733.43999999999869</v>
      </c>
      <c r="F409" s="90">
        <f t="shared" si="32"/>
        <v>0</v>
      </c>
      <c r="G409" s="90">
        <f t="shared" si="32"/>
        <v>0</v>
      </c>
      <c r="H409" s="90">
        <f t="shared" si="32"/>
        <v>0</v>
      </c>
      <c r="I409" s="90">
        <f t="shared" si="32"/>
        <v>0</v>
      </c>
      <c r="J409" s="90">
        <f t="shared" si="32"/>
        <v>0</v>
      </c>
      <c r="K409" s="90">
        <f t="shared" si="32"/>
        <v>0</v>
      </c>
      <c r="L409" s="90">
        <f t="shared" si="32"/>
        <v>1386</v>
      </c>
      <c r="M409" s="90">
        <f t="shared" si="32"/>
        <v>15</v>
      </c>
      <c r="N409" s="90">
        <f t="shared" si="32"/>
        <v>-49.5</v>
      </c>
      <c r="O409" s="90">
        <f t="shared" si="32"/>
        <v>949</v>
      </c>
      <c r="P409" s="90">
        <f t="shared" si="32"/>
        <v>377</v>
      </c>
      <c r="Q409" s="90">
        <f t="shared" si="32"/>
        <v>0</v>
      </c>
      <c r="R409" s="90">
        <f t="shared" si="32"/>
        <v>0</v>
      </c>
      <c r="S409" s="90">
        <f t="shared" si="32"/>
        <v>0</v>
      </c>
      <c r="T409" s="90">
        <f t="shared" si="32"/>
        <v>0</v>
      </c>
      <c r="U409" s="90">
        <f t="shared" si="32"/>
        <v>0</v>
      </c>
      <c r="V409" s="90">
        <f t="shared" si="32"/>
        <v>0</v>
      </c>
      <c r="W409" s="90">
        <f t="shared" si="32"/>
        <v>0</v>
      </c>
      <c r="X409" s="90">
        <f t="shared" si="32"/>
        <v>0</v>
      </c>
      <c r="Y409" s="90">
        <f t="shared" si="32"/>
        <v>0</v>
      </c>
      <c r="Z409" s="90">
        <f t="shared" si="32"/>
        <v>0</v>
      </c>
      <c r="AA409" s="90">
        <f t="shared" si="32"/>
        <v>0</v>
      </c>
      <c r="AB409" s="90">
        <f t="shared" si="32"/>
        <v>0</v>
      </c>
      <c r="AC409" s="90">
        <f t="shared" si="32"/>
        <v>0</v>
      </c>
      <c r="AD409" s="90">
        <f t="shared" si="32"/>
        <v>0</v>
      </c>
      <c r="AE409" s="90">
        <f t="shared" si="32"/>
        <v>0</v>
      </c>
      <c r="AF409" s="90">
        <f t="shared" si="32"/>
        <v>0</v>
      </c>
      <c r="AG409" s="90">
        <f t="shared" si="32"/>
        <v>0</v>
      </c>
      <c r="AH409" s="90">
        <f t="shared" si="32"/>
        <v>-912.39440000000002</v>
      </c>
      <c r="AI409" s="90">
        <f t="shared" ref="AI409:AQ409" si="33">SUM(AI368:AI408)</f>
        <v>-384.51374061260634</v>
      </c>
      <c r="AJ409" s="90">
        <f t="shared" si="33"/>
        <v>-16.6416</v>
      </c>
      <c r="AK409" s="90">
        <f t="shared" si="33"/>
        <v>-7.4507149185722694</v>
      </c>
      <c r="AL409" s="90">
        <f t="shared" si="33"/>
        <v>0</v>
      </c>
      <c r="AM409" s="90">
        <f t="shared" si="33"/>
        <v>0</v>
      </c>
      <c r="AN409" s="90">
        <f t="shared" si="33"/>
        <v>-737.79325925925923</v>
      </c>
      <c r="AO409" s="90">
        <f t="shared" si="33"/>
        <v>-317.99119299980924</v>
      </c>
      <c r="AP409" s="90">
        <f t="shared" si="33"/>
        <v>-525.72074074074078</v>
      </c>
      <c r="AQ409" s="90">
        <f t="shared" si="33"/>
        <v>-222.09435146901177</v>
      </c>
      <c r="AR409" s="90">
        <f t="shared" ref="AR409:BU409" si="34">SUM(AR368:AR408)</f>
        <v>0</v>
      </c>
      <c r="AS409" s="90">
        <f t="shared" si="34"/>
        <v>0</v>
      </c>
      <c r="AT409" s="90">
        <f t="shared" si="34"/>
        <v>0</v>
      </c>
      <c r="AU409" s="90">
        <f t="shared" si="34"/>
        <v>0</v>
      </c>
      <c r="AV409" s="90">
        <f t="shared" si="34"/>
        <v>0</v>
      </c>
      <c r="AW409" s="90">
        <f t="shared" si="34"/>
        <v>0</v>
      </c>
      <c r="AX409" s="90">
        <f t="shared" si="34"/>
        <v>0</v>
      </c>
      <c r="AY409" s="90">
        <f t="shared" si="34"/>
        <v>0</v>
      </c>
      <c r="AZ409" s="90">
        <f t="shared" si="34"/>
        <v>0</v>
      </c>
      <c r="BA409" s="90">
        <f t="shared" si="34"/>
        <v>0</v>
      </c>
      <c r="BB409" s="90">
        <f t="shared" si="34"/>
        <v>0</v>
      </c>
      <c r="BC409" s="90">
        <f t="shared" si="34"/>
        <v>0</v>
      </c>
      <c r="BD409" s="90">
        <f t="shared" si="34"/>
        <v>0</v>
      </c>
      <c r="BE409" s="90">
        <f t="shared" si="34"/>
        <v>0</v>
      </c>
      <c r="BF409" s="90">
        <f t="shared" si="34"/>
        <v>0</v>
      </c>
      <c r="BG409" s="90">
        <f t="shared" si="34"/>
        <v>0</v>
      </c>
      <c r="BH409" s="90">
        <f t="shared" si="34"/>
        <v>0</v>
      </c>
      <c r="BI409" s="90">
        <f t="shared" si="34"/>
        <v>0</v>
      </c>
      <c r="BJ409" s="90">
        <f t="shared" si="34"/>
        <v>-145.19999999999999</v>
      </c>
      <c r="BK409" s="90">
        <f t="shared" si="34"/>
        <v>-12.75</v>
      </c>
      <c r="BL409" s="90">
        <f t="shared" si="34"/>
        <v>3.11</v>
      </c>
      <c r="BM409" s="90"/>
      <c r="BN409" s="90">
        <f>SUM(BN368:BN408)</f>
        <v>-12.5</v>
      </c>
      <c r="BO409" s="90">
        <f t="shared" si="34"/>
        <v>-2</v>
      </c>
      <c r="BP409" s="90">
        <f t="shared" si="34"/>
        <v>-17.75</v>
      </c>
      <c r="BQ409" s="90">
        <f t="shared" si="34"/>
        <v>-3.73</v>
      </c>
      <c r="BR409" s="90">
        <f t="shared" si="34"/>
        <v>9</v>
      </c>
      <c r="BS409" s="90">
        <f t="shared" si="34"/>
        <v>2.13</v>
      </c>
      <c r="BT409" s="90">
        <f t="shared" si="34"/>
        <v>1.0699999999999998</v>
      </c>
      <c r="BU409" s="90">
        <f t="shared" si="34"/>
        <v>0</v>
      </c>
      <c r="BV409" s="90">
        <f t="shared" ref="BV409:CA409" si="35">SUM(BV368:BV408)</f>
        <v>-12.6</v>
      </c>
      <c r="BW409" s="90">
        <f t="shared" si="35"/>
        <v>-171.12</v>
      </c>
      <c r="BX409" s="90">
        <f t="shared" si="35"/>
        <v>0</v>
      </c>
      <c r="BY409" s="90">
        <f t="shared" si="35"/>
        <v>0</v>
      </c>
      <c r="BZ409" s="90">
        <f t="shared" si="35"/>
        <v>0</v>
      </c>
      <c r="CA409" s="90">
        <f t="shared" si="35"/>
        <v>76</v>
      </c>
      <c r="CB409" s="65">
        <f>SUM(F409:AF409)</f>
        <v>2677.5</v>
      </c>
      <c r="CC409" s="65">
        <f>SUM(AH409:BZ409)</f>
        <v>-3486.9399999999987</v>
      </c>
      <c r="CD409" s="90">
        <f>SUM(CD368:CD408)</f>
        <v>154.07</v>
      </c>
      <c r="CE409" s="90">
        <f>SUM(CE368:CE408)</f>
        <v>85.57</v>
      </c>
      <c r="CF409" s="90">
        <f>SUM(CF368:CF408)</f>
        <v>116</v>
      </c>
      <c r="CG409" s="67">
        <f t="shared" si="31"/>
        <v>1.0231815394945443E-12</v>
      </c>
    </row>
    <row r="410" spans="1:85" ht="15" customHeight="1" thickTop="1">
      <c r="A410" s="43" t="s">
        <v>22</v>
      </c>
      <c r="B410" s="70">
        <v>41368</v>
      </c>
      <c r="C410" s="71" t="s">
        <v>458</v>
      </c>
      <c r="D410" s="87"/>
      <c r="E410" s="80">
        <v>4.5</v>
      </c>
      <c r="F410" s="66"/>
      <c r="G410" s="66"/>
      <c r="H410" s="66"/>
      <c r="I410" s="66"/>
      <c r="J410" s="66"/>
      <c r="K410" s="66"/>
      <c r="L410" s="80">
        <v>4.5</v>
      </c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80">
        <v>4.5</v>
      </c>
      <c r="CF410" s="66"/>
      <c r="CG410" s="67">
        <f t="shared" si="31"/>
        <v>0</v>
      </c>
    </row>
    <row r="411" spans="1:85" ht="15" customHeight="1">
      <c r="A411" s="43" t="s">
        <v>22</v>
      </c>
      <c r="B411" s="70">
        <v>41368</v>
      </c>
      <c r="C411" s="71" t="s">
        <v>459</v>
      </c>
      <c r="D411" s="87"/>
      <c r="E411" s="80">
        <v>18</v>
      </c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80">
        <v>18</v>
      </c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80">
        <v>18</v>
      </c>
      <c r="CF411" s="66"/>
      <c r="CG411" s="67">
        <f t="shared" si="31"/>
        <v>0</v>
      </c>
    </row>
    <row r="412" spans="1:85" ht="15" customHeight="1">
      <c r="A412" s="43" t="s">
        <v>22</v>
      </c>
      <c r="B412" s="70">
        <v>41369</v>
      </c>
      <c r="C412" s="71" t="s">
        <v>460</v>
      </c>
      <c r="D412" s="87"/>
      <c r="E412" s="80">
        <v>18</v>
      </c>
      <c r="F412" s="66"/>
      <c r="G412" s="66"/>
      <c r="H412" s="66"/>
      <c r="I412" s="66"/>
      <c r="J412" s="66"/>
      <c r="K412" s="66"/>
      <c r="L412" s="80">
        <v>18</v>
      </c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80">
        <v>18</v>
      </c>
      <c r="CF412" s="66"/>
      <c r="CG412" s="67">
        <f t="shared" si="31"/>
        <v>0</v>
      </c>
    </row>
    <row r="413" spans="1:85" ht="15" customHeight="1">
      <c r="A413" s="43" t="s">
        <v>22</v>
      </c>
      <c r="B413" s="70">
        <v>41369</v>
      </c>
      <c r="C413" s="71" t="s">
        <v>461</v>
      </c>
      <c r="D413" s="87"/>
      <c r="E413" s="80">
        <v>30</v>
      </c>
      <c r="F413" s="66"/>
      <c r="G413" s="66"/>
      <c r="H413" s="66"/>
      <c r="I413" s="66"/>
      <c r="J413" s="66"/>
      <c r="K413" s="80">
        <v>30</v>
      </c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80">
        <v>30</v>
      </c>
      <c r="CF413" s="66"/>
      <c r="CG413" s="67">
        <f t="shared" si="31"/>
        <v>0</v>
      </c>
    </row>
    <row r="414" spans="1:85" ht="15" customHeight="1">
      <c r="A414" s="84" t="s">
        <v>129</v>
      </c>
      <c r="B414" s="121">
        <v>41372</v>
      </c>
      <c r="C414" s="122" t="s">
        <v>454</v>
      </c>
      <c r="D414" s="123"/>
      <c r="E414" s="124">
        <v>-236.23</v>
      </c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105">
        <v>-236.23</v>
      </c>
      <c r="CG414" s="67">
        <f t="shared" si="31"/>
        <v>-236.23</v>
      </c>
    </row>
    <row r="415" spans="1:85" ht="15" customHeight="1">
      <c r="A415" s="84" t="s">
        <v>129</v>
      </c>
      <c r="B415" s="70">
        <v>41372</v>
      </c>
      <c r="C415" s="71" t="s">
        <v>467</v>
      </c>
      <c r="D415" s="87"/>
      <c r="E415" s="105">
        <v>29</v>
      </c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105">
        <v>29</v>
      </c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105">
        <v>29</v>
      </c>
      <c r="CG415" s="67">
        <f t="shared" si="31"/>
        <v>0</v>
      </c>
    </row>
    <row r="416" spans="1:85" ht="15" customHeight="1">
      <c r="A416" s="84" t="s">
        <v>129</v>
      </c>
      <c r="B416" s="70">
        <v>41372</v>
      </c>
      <c r="C416" s="71" t="s">
        <v>469</v>
      </c>
      <c r="D416" s="87"/>
      <c r="E416" s="105">
        <v>20</v>
      </c>
      <c r="F416" s="66"/>
      <c r="G416" s="66"/>
      <c r="H416" s="66"/>
      <c r="I416" s="66"/>
      <c r="J416" s="66"/>
      <c r="K416" s="66"/>
      <c r="L416" s="66"/>
      <c r="M416" s="66"/>
      <c r="N416" s="66"/>
      <c r="O416" s="105">
        <v>20</v>
      </c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105">
        <v>20</v>
      </c>
      <c r="CG416" s="67">
        <f t="shared" si="31"/>
        <v>0</v>
      </c>
    </row>
    <row r="417" spans="1:86" ht="15" customHeight="1">
      <c r="A417" s="120" t="s">
        <v>22</v>
      </c>
      <c r="B417" s="121">
        <v>41373</v>
      </c>
      <c r="C417" s="122" t="s">
        <v>454</v>
      </c>
      <c r="D417" s="123"/>
      <c r="E417" s="124">
        <v>-293.91000000000003</v>
      </c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80">
        <v>-293.91000000000003</v>
      </c>
      <c r="CF417" s="66"/>
      <c r="CG417" s="67">
        <f t="shared" si="31"/>
        <v>-293.91000000000003</v>
      </c>
    </row>
    <row r="418" spans="1:86" ht="15" customHeight="1">
      <c r="A418" s="39" t="s">
        <v>23</v>
      </c>
      <c r="B418" s="70">
        <v>41374</v>
      </c>
      <c r="C418" s="71" t="s">
        <v>894</v>
      </c>
      <c r="D418" s="74"/>
      <c r="E418" s="72">
        <v>3903</v>
      </c>
      <c r="F418" s="66"/>
      <c r="G418" s="66"/>
      <c r="H418" s="66"/>
      <c r="I418" s="66"/>
      <c r="J418" s="66"/>
      <c r="K418" s="66"/>
      <c r="L418" s="72">
        <v>1458</v>
      </c>
      <c r="M418" s="72">
        <v>1225</v>
      </c>
      <c r="N418" s="72">
        <v>110</v>
      </c>
      <c r="O418" s="72">
        <v>830</v>
      </c>
      <c r="P418" s="72">
        <v>280</v>
      </c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7">
        <f t="shared" si="31"/>
        <v>0</v>
      </c>
    </row>
    <row r="419" spans="1:86" ht="15" customHeight="1">
      <c r="A419" s="39" t="s">
        <v>23</v>
      </c>
      <c r="B419" s="70">
        <v>41374</v>
      </c>
      <c r="C419" s="71" t="s">
        <v>905</v>
      </c>
      <c r="D419" s="87" t="s">
        <v>144</v>
      </c>
      <c r="E419" s="72">
        <v>-23.5</v>
      </c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72">
        <v>-23.5</v>
      </c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7">
        <f t="shared" si="31"/>
        <v>0</v>
      </c>
    </row>
    <row r="420" spans="1:86" ht="15" customHeight="1">
      <c r="A420" s="39" t="s">
        <v>23</v>
      </c>
      <c r="B420" s="70">
        <v>41374</v>
      </c>
      <c r="C420" s="71" t="s">
        <v>21</v>
      </c>
      <c r="D420" s="87" t="s">
        <v>144</v>
      </c>
      <c r="E420" s="72">
        <v>-4.9400000000000004</v>
      </c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72">
        <v>-4.9400000000000004</v>
      </c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7">
        <f t="shared" si="31"/>
        <v>0</v>
      </c>
    </row>
    <row r="421" spans="1:86" ht="15" customHeight="1">
      <c r="A421" s="39" t="s">
        <v>23</v>
      </c>
      <c r="B421" s="70">
        <v>41374</v>
      </c>
      <c r="C421" s="71" t="s">
        <v>10</v>
      </c>
      <c r="D421" s="74" t="s">
        <v>486</v>
      </c>
      <c r="E421" s="72">
        <v>-166.98</v>
      </c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72">
        <v>-166.98</v>
      </c>
      <c r="BX421" s="66"/>
      <c r="BY421" s="66"/>
      <c r="BZ421" s="66"/>
      <c r="CA421" s="66"/>
      <c r="CB421" s="66"/>
      <c r="CC421" s="66"/>
      <c r="CD421" s="66"/>
      <c r="CE421" s="66"/>
      <c r="CF421" s="66"/>
      <c r="CG421" s="67">
        <f t="shared" si="31"/>
        <v>0</v>
      </c>
    </row>
    <row r="422" spans="1:86" ht="15" customHeight="1">
      <c r="A422" s="39" t="s">
        <v>23</v>
      </c>
      <c r="B422" s="70">
        <v>41374</v>
      </c>
      <c r="C422" s="71" t="s">
        <v>906</v>
      </c>
      <c r="D422" s="87" t="s">
        <v>144</v>
      </c>
      <c r="E422" s="72">
        <v>-1</v>
      </c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91">
        <v>-1</v>
      </c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7">
        <f t="shared" si="31"/>
        <v>0</v>
      </c>
    </row>
    <row r="423" spans="1:86" ht="15" customHeight="1">
      <c r="A423" s="39" t="s">
        <v>23</v>
      </c>
      <c r="B423" s="70">
        <v>41376</v>
      </c>
      <c r="C423" s="71" t="s">
        <v>859</v>
      </c>
      <c r="D423" s="87" t="s">
        <v>150</v>
      </c>
      <c r="E423" s="72">
        <v>-55</v>
      </c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72">
        <v>-55</v>
      </c>
      <c r="CB423" s="66"/>
      <c r="CC423" s="66"/>
      <c r="CD423" s="66"/>
      <c r="CE423" s="66"/>
      <c r="CF423" s="66"/>
      <c r="CG423" s="67">
        <f t="shared" si="31"/>
        <v>0</v>
      </c>
    </row>
    <row r="424" spans="1:86" ht="15" customHeight="1">
      <c r="A424" s="39" t="s">
        <v>23</v>
      </c>
      <c r="B424" s="70">
        <v>41376</v>
      </c>
      <c r="C424" s="71" t="s">
        <v>912</v>
      </c>
      <c r="D424" s="87" t="s">
        <v>151</v>
      </c>
      <c r="E424" s="72">
        <v>-3</v>
      </c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72">
        <v>-3</v>
      </c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7">
        <f t="shared" si="31"/>
        <v>0</v>
      </c>
    </row>
    <row r="425" spans="1:86" ht="15" customHeight="1">
      <c r="A425" s="39" t="s">
        <v>23</v>
      </c>
      <c r="B425" s="70">
        <v>41376</v>
      </c>
      <c r="C425" s="71" t="s">
        <v>915</v>
      </c>
      <c r="D425" s="87" t="s">
        <v>151</v>
      </c>
      <c r="E425" s="72">
        <v>-0.71</v>
      </c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72">
        <v>-0.71</v>
      </c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7">
        <f t="shared" si="31"/>
        <v>0</v>
      </c>
    </row>
    <row r="426" spans="1:86" ht="15" customHeight="1">
      <c r="A426" s="39" t="s">
        <v>23</v>
      </c>
      <c r="B426" s="70">
        <v>41376</v>
      </c>
      <c r="C426" s="71" t="s">
        <v>916</v>
      </c>
      <c r="D426" s="87" t="s">
        <v>151</v>
      </c>
      <c r="E426" s="72">
        <v>-0.37</v>
      </c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72">
        <v>-0.37</v>
      </c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7">
        <f t="shared" si="31"/>
        <v>0</v>
      </c>
    </row>
    <row r="427" spans="1:86" ht="15" customHeight="1">
      <c r="A427" s="39" t="s">
        <v>23</v>
      </c>
      <c r="B427" s="70">
        <v>41376</v>
      </c>
      <c r="C427" s="71" t="s">
        <v>453</v>
      </c>
      <c r="D427" s="74" t="s">
        <v>487</v>
      </c>
      <c r="E427" s="72">
        <v>-11.08</v>
      </c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72">
        <v>-11.08</v>
      </c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7">
        <f t="shared" si="31"/>
        <v>0</v>
      </c>
    </row>
    <row r="428" spans="1:86" ht="15" customHeight="1">
      <c r="A428" s="39" t="s">
        <v>23</v>
      </c>
      <c r="B428" s="70">
        <v>41376</v>
      </c>
      <c r="C428" s="71" t="s">
        <v>0</v>
      </c>
      <c r="D428" s="74"/>
      <c r="E428" s="72">
        <v>-175</v>
      </c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72">
        <v>-175</v>
      </c>
      <c r="CE428" s="66"/>
      <c r="CF428" s="66"/>
      <c r="CG428" s="67">
        <f t="shared" si="31"/>
        <v>-175</v>
      </c>
      <c r="CH428" s="1" t="s">
        <v>883</v>
      </c>
    </row>
    <row r="429" spans="1:86" ht="15" customHeight="1">
      <c r="A429" s="43" t="s">
        <v>22</v>
      </c>
      <c r="B429" s="70">
        <v>41376</v>
      </c>
      <c r="C429" s="71" t="s">
        <v>466</v>
      </c>
      <c r="D429" s="87"/>
      <c r="E429" s="80">
        <v>175</v>
      </c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80">
        <v>175</v>
      </c>
      <c r="CF429" s="66"/>
      <c r="CG429" s="67">
        <f t="shared" si="31"/>
        <v>175</v>
      </c>
      <c r="CH429" s="1" t="s">
        <v>883</v>
      </c>
    </row>
    <row r="430" spans="1:86" ht="15" customHeight="1">
      <c r="A430" s="43" t="s">
        <v>22</v>
      </c>
      <c r="B430" s="70">
        <v>41376</v>
      </c>
      <c r="C430" s="71" t="s">
        <v>465</v>
      </c>
      <c r="D430" s="74" t="s">
        <v>488</v>
      </c>
      <c r="E430" s="80">
        <v>-25</v>
      </c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80">
        <v>-25</v>
      </c>
      <c r="BW430" s="66"/>
      <c r="BX430" s="66"/>
      <c r="BY430" s="66"/>
      <c r="BZ430" s="66"/>
      <c r="CA430" s="66"/>
      <c r="CB430" s="66"/>
      <c r="CC430" s="66"/>
      <c r="CD430" s="66"/>
      <c r="CE430" s="80">
        <v>-25</v>
      </c>
      <c r="CF430" s="66"/>
      <c r="CG430" s="67">
        <f t="shared" si="31"/>
        <v>0</v>
      </c>
    </row>
    <row r="431" spans="1:86" ht="15" customHeight="1">
      <c r="A431" s="39" t="s">
        <v>23</v>
      </c>
      <c r="B431" s="70">
        <v>41379</v>
      </c>
      <c r="C431" s="71" t="s">
        <v>859</v>
      </c>
      <c r="D431" s="87" t="s">
        <v>150</v>
      </c>
      <c r="E431" s="72">
        <v>-35</v>
      </c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72">
        <v>-35</v>
      </c>
      <c r="CB431" s="66"/>
      <c r="CC431" s="66"/>
      <c r="CD431" s="66"/>
      <c r="CE431" s="66"/>
      <c r="CF431" s="66"/>
      <c r="CG431" s="67">
        <f t="shared" si="31"/>
        <v>0</v>
      </c>
    </row>
    <row r="432" spans="1:86" ht="15" customHeight="1">
      <c r="A432" s="39" t="s">
        <v>23</v>
      </c>
      <c r="B432" s="70">
        <v>41379</v>
      </c>
      <c r="C432" s="71" t="s">
        <v>912</v>
      </c>
      <c r="D432" s="87" t="s">
        <v>151</v>
      </c>
      <c r="E432" s="72">
        <v>-3</v>
      </c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72">
        <v>-3</v>
      </c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7">
        <f t="shared" si="31"/>
        <v>0</v>
      </c>
    </row>
    <row r="433" spans="1:85" ht="15" customHeight="1">
      <c r="A433" s="39" t="s">
        <v>23</v>
      </c>
      <c r="B433" s="70">
        <v>41379</v>
      </c>
      <c r="C433" s="71" t="s">
        <v>915</v>
      </c>
      <c r="D433" s="87" t="s">
        <v>151</v>
      </c>
      <c r="E433" s="72">
        <v>-0.71</v>
      </c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Q433" s="66"/>
      <c r="BR433" s="66"/>
      <c r="BS433" s="72">
        <v>-0.71</v>
      </c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7">
        <f t="shared" si="31"/>
        <v>0</v>
      </c>
    </row>
    <row r="434" spans="1:85" ht="15" customHeight="1">
      <c r="A434" s="39" t="s">
        <v>23</v>
      </c>
      <c r="B434" s="70">
        <v>41379</v>
      </c>
      <c r="C434" s="71" t="s">
        <v>916</v>
      </c>
      <c r="D434" s="87" t="s">
        <v>151</v>
      </c>
      <c r="E434" s="72">
        <v>-0.37</v>
      </c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72">
        <v>-0.37</v>
      </c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7">
        <f t="shared" si="31"/>
        <v>0</v>
      </c>
    </row>
    <row r="435" spans="1:85" ht="15" customHeight="1">
      <c r="A435" s="39" t="s">
        <v>23</v>
      </c>
      <c r="B435" s="70">
        <v>41380</v>
      </c>
      <c r="C435" s="71" t="s">
        <v>859</v>
      </c>
      <c r="D435" s="87" t="s">
        <v>150</v>
      </c>
      <c r="E435" s="72">
        <v>-76</v>
      </c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72">
        <v>-76</v>
      </c>
      <c r="CB435" s="66"/>
      <c r="CC435" s="66"/>
      <c r="CD435" s="66"/>
      <c r="CE435" s="66"/>
      <c r="CF435" s="66"/>
      <c r="CG435" s="67">
        <f t="shared" si="31"/>
        <v>0</v>
      </c>
    </row>
    <row r="436" spans="1:85" ht="15" customHeight="1">
      <c r="A436" s="39" t="s">
        <v>23</v>
      </c>
      <c r="B436" s="70">
        <v>41380</v>
      </c>
      <c r="C436" s="71" t="s">
        <v>912</v>
      </c>
      <c r="D436" s="87" t="s">
        <v>151</v>
      </c>
      <c r="E436" s="72">
        <v>-9</v>
      </c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72">
        <v>-9</v>
      </c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7">
        <f t="shared" si="31"/>
        <v>0</v>
      </c>
    </row>
    <row r="437" spans="1:85" ht="15" customHeight="1">
      <c r="A437" s="39" t="s">
        <v>23</v>
      </c>
      <c r="B437" s="70">
        <v>41380</v>
      </c>
      <c r="C437" s="71" t="s">
        <v>915</v>
      </c>
      <c r="D437" s="87" t="s">
        <v>151</v>
      </c>
      <c r="E437" s="72">
        <v>-2.12</v>
      </c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72">
        <v>-2.12</v>
      </c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7">
        <f t="shared" si="31"/>
        <v>0</v>
      </c>
    </row>
    <row r="438" spans="1:85" ht="15" customHeight="1">
      <c r="A438" s="39" t="s">
        <v>23</v>
      </c>
      <c r="B438" s="70">
        <v>41380</v>
      </c>
      <c r="C438" s="71" t="s">
        <v>916</v>
      </c>
      <c r="D438" s="87" t="s">
        <v>151</v>
      </c>
      <c r="E438" s="72">
        <v>-1.1100000000000001</v>
      </c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72">
        <v>-1.1100000000000001</v>
      </c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7">
        <f t="shared" si="31"/>
        <v>0</v>
      </c>
    </row>
    <row r="439" spans="1:85" ht="15" customHeight="1">
      <c r="A439" s="39" t="s">
        <v>23</v>
      </c>
      <c r="B439" s="70">
        <v>41380</v>
      </c>
      <c r="C439" s="71" t="s">
        <v>303</v>
      </c>
      <c r="D439" s="74" t="s">
        <v>489</v>
      </c>
      <c r="E439" s="72">
        <v>-1136.18</v>
      </c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72">
        <v>-1136.18</v>
      </c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7">
        <f t="shared" si="31"/>
        <v>0</v>
      </c>
    </row>
    <row r="440" spans="1:85" ht="15" customHeight="1">
      <c r="A440" s="39" t="s">
        <v>23</v>
      </c>
      <c r="B440" s="70">
        <v>41380</v>
      </c>
      <c r="C440" s="71" t="s">
        <v>906</v>
      </c>
      <c r="D440" s="87" t="s">
        <v>144</v>
      </c>
      <c r="E440" s="72">
        <v>-1.5</v>
      </c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72">
        <v>-1.5</v>
      </c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7">
        <f t="shared" si="31"/>
        <v>0</v>
      </c>
    </row>
    <row r="441" spans="1:85" ht="15" customHeight="1">
      <c r="A441" s="39" t="s">
        <v>23</v>
      </c>
      <c r="B441" s="70">
        <v>41381</v>
      </c>
      <c r="C441" s="71" t="s">
        <v>859</v>
      </c>
      <c r="D441" s="87" t="s">
        <v>150</v>
      </c>
      <c r="E441" s="72">
        <v>-58</v>
      </c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72">
        <v>-58</v>
      </c>
      <c r="CB441" s="66"/>
      <c r="CC441" s="66"/>
      <c r="CD441" s="66"/>
      <c r="CE441" s="66"/>
      <c r="CF441" s="66"/>
      <c r="CG441" s="67">
        <f t="shared" si="31"/>
        <v>0</v>
      </c>
    </row>
    <row r="442" spans="1:85" ht="15" customHeight="1">
      <c r="A442" s="39" t="s">
        <v>23</v>
      </c>
      <c r="B442" s="70">
        <v>41381</v>
      </c>
      <c r="C442" s="71" t="s">
        <v>912</v>
      </c>
      <c r="D442" s="87" t="s">
        <v>151</v>
      </c>
      <c r="E442" s="72">
        <v>-6</v>
      </c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72">
        <v>-6</v>
      </c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7">
        <f t="shared" si="31"/>
        <v>0</v>
      </c>
    </row>
    <row r="443" spans="1:85" ht="15" customHeight="1">
      <c r="A443" s="39" t="s">
        <v>23</v>
      </c>
      <c r="B443" s="70">
        <v>41381</v>
      </c>
      <c r="C443" s="71" t="s">
        <v>915</v>
      </c>
      <c r="D443" s="87" t="s">
        <v>151</v>
      </c>
      <c r="E443" s="72">
        <v>-1.42</v>
      </c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72">
        <v>-1.42</v>
      </c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7">
        <f t="shared" si="31"/>
        <v>0</v>
      </c>
    </row>
    <row r="444" spans="1:85" ht="15" customHeight="1">
      <c r="A444" s="39" t="s">
        <v>23</v>
      </c>
      <c r="B444" s="70">
        <v>41381</v>
      </c>
      <c r="C444" s="71" t="s">
        <v>916</v>
      </c>
      <c r="D444" s="87" t="s">
        <v>151</v>
      </c>
      <c r="E444" s="72">
        <v>-0.74</v>
      </c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72">
        <v>-0.74</v>
      </c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7">
        <f t="shared" si="31"/>
        <v>0</v>
      </c>
    </row>
    <row r="445" spans="1:85" ht="15" customHeight="1">
      <c r="A445" s="39" t="s">
        <v>23</v>
      </c>
      <c r="B445" s="70">
        <v>41382</v>
      </c>
      <c r="C445" s="71" t="s">
        <v>859</v>
      </c>
      <c r="D445" s="87" t="s">
        <v>150</v>
      </c>
      <c r="E445" s="72">
        <v>-18</v>
      </c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72">
        <v>-18</v>
      </c>
      <c r="CB445" s="66"/>
      <c r="CC445" s="66"/>
      <c r="CD445" s="66"/>
      <c r="CE445" s="66"/>
      <c r="CF445" s="66"/>
      <c r="CG445" s="67">
        <f t="shared" si="31"/>
        <v>0</v>
      </c>
    </row>
    <row r="446" spans="1:85" ht="15" customHeight="1">
      <c r="A446" s="39" t="s">
        <v>23</v>
      </c>
      <c r="B446" s="70">
        <v>41382</v>
      </c>
      <c r="C446" s="71" t="s">
        <v>912</v>
      </c>
      <c r="D446" s="87" t="s">
        <v>151</v>
      </c>
      <c r="E446" s="72">
        <v>-3</v>
      </c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72">
        <v>-3</v>
      </c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7">
        <f t="shared" si="31"/>
        <v>0</v>
      </c>
    </row>
    <row r="447" spans="1:85" ht="15" customHeight="1">
      <c r="A447" s="39" t="s">
        <v>23</v>
      </c>
      <c r="B447" s="70">
        <v>41382</v>
      </c>
      <c r="C447" s="71" t="s">
        <v>915</v>
      </c>
      <c r="D447" s="87" t="s">
        <v>151</v>
      </c>
      <c r="E447" s="72">
        <v>-0.71</v>
      </c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72">
        <v>-0.71</v>
      </c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7">
        <f t="shared" si="31"/>
        <v>0</v>
      </c>
    </row>
    <row r="448" spans="1:85" ht="15" customHeight="1">
      <c r="A448" s="39" t="s">
        <v>23</v>
      </c>
      <c r="B448" s="70">
        <v>41382</v>
      </c>
      <c r="C448" s="71" t="s">
        <v>916</v>
      </c>
      <c r="D448" s="87" t="s">
        <v>151</v>
      </c>
      <c r="E448" s="72">
        <v>-0.37</v>
      </c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72">
        <v>-0.37</v>
      </c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7">
        <f t="shared" si="31"/>
        <v>0</v>
      </c>
    </row>
    <row r="449" spans="1:86" ht="15" customHeight="1">
      <c r="A449" s="84" t="s">
        <v>129</v>
      </c>
      <c r="B449" s="70">
        <v>41382</v>
      </c>
      <c r="C449" s="71" t="s">
        <v>475</v>
      </c>
      <c r="D449" s="74" t="s">
        <v>809</v>
      </c>
      <c r="E449" s="105">
        <v>-15</v>
      </c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105">
        <v>-15</v>
      </c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105">
        <v>-15</v>
      </c>
      <c r="CG449" s="67">
        <f t="shared" si="31"/>
        <v>0</v>
      </c>
    </row>
    <row r="450" spans="1:86" ht="15" customHeight="1">
      <c r="A450" s="39" t="s">
        <v>23</v>
      </c>
      <c r="B450" s="70">
        <v>41386</v>
      </c>
      <c r="C450" s="71" t="s">
        <v>40</v>
      </c>
      <c r="D450" s="74" t="s">
        <v>490</v>
      </c>
      <c r="E450" s="72">
        <v>-413.7</v>
      </c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105">
        <v>-142.05348952259328</v>
      </c>
      <c r="AK450" s="105">
        <v>-48.196378553373819</v>
      </c>
      <c r="AN450" s="66"/>
      <c r="AO450" s="105">
        <v>-126.35369571985666</v>
      </c>
      <c r="AQ450" s="105">
        <v>-97.096436204176172</v>
      </c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7">
        <f t="shared" ref="CG450:CG513" si="36">E450-SUM(F450:CA450)</f>
        <v>0</v>
      </c>
    </row>
    <row r="451" spans="1:86" ht="15" customHeight="1">
      <c r="A451" s="84" t="s">
        <v>129</v>
      </c>
      <c r="B451" s="70">
        <v>41386</v>
      </c>
      <c r="C451" s="71" t="s">
        <v>474</v>
      </c>
      <c r="D451" s="74" t="s">
        <v>491</v>
      </c>
      <c r="E451" s="80">
        <v>-32.340000000000003</v>
      </c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80">
        <v>-32.340000000000003</v>
      </c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80">
        <v>-32.340000000000003</v>
      </c>
      <c r="CG451" s="67">
        <f t="shared" si="36"/>
        <v>0</v>
      </c>
    </row>
    <row r="452" spans="1:86" ht="15" customHeight="1">
      <c r="A452" s="43" t="s">
        <v>22</v>
      </c>
      <c r="B452" s="70">
        <v>41386</v>
      </c>
      <c r="C452" s="71" t="s">
        <v>462</v>
      </c>
      <c r="D452" s="87"/>
      <c r="E452" s="80">
        <v>67.849999999999994</v>
      </c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80">
        <v>67.849999999999994</v>
      </c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80">
        <v>67.849999999999994</v>
      </c>
      <c r="CF452" s="66"/>
      <c r="CG452" s="67">
        <f t="shared" si="36"/>
        <v>0</v>
      </c>
    </row>
    <row r="453" spans="1:86" ht="15" customHeight="1">
      <c r="A453" s="84" t="s">
        <v>129</v>
      </c>
      <c r="B453" s="70">
        <v>41387</v>
      </c>
      <c r="C453" s="71" t="s">
        <v>473</v>
      </c>
      <c r="D453" s="74" t="s">
        <v>492</v>
      </c>
      <c r="E453" s="105">
        <v>-12</v>
      </c>
      <c r="F453" s="66"/>
      <c r="G453" s="66"/>
      <c r="H453" s="66"/>
      <c r="I453" s="66"/>
      <c r="J453" s="66"/>
      <c r="K453" s="66"/>
      <c r="L453" s="105">
        <v>-12</v>
      </c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105">
        <v>-12</v>
      </c>
      <c r="CG453" s="67">
        <f t="shared" si="36"/>
        <v>0</v>
      </c>
    </row>
    <row r="454" spans="1:86" ht="15" customHeight="1">
      <c r="A454" s="43" t="s">
        <v>22</v>
      </c>
      <c r="B454" s="70">
        <v>41387</v>
      </c>
      <c r="C454" s="71" t="s">
        <v>463</v>
      </c>
      <c r="D454" s="87"/>
      <c r="E454" s="80">
        <v>454.63</v>
      </c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80">
        <v>454.63</v>
      </c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80">
        <v>454.63</v>
      </c>
      <c r="CF454" s="66"/>
      <c r="CG454" s="67">
        <f t="shared" si="36"/>
        <v>0</v>
      </c>
    </row>
    <row r="455" spans="1:86" ht="15" customHeight="1">
      <c r="A455" s="43" t="s">
        <v>22</v>
      </c>
      <c r="B455" s="70">
        <v>41389</v>
      </c>
      <c r="C455" s="71" t="s">
        <v>464</v>
      </c>
      <c r="D455" s="74" t="s">
        <v>493</v>
      </c>
      <c r="E455" s="80">
        <v>-97.51</v>
      </c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80">
        <v>-97.51</v>
      </c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80">
        <v>-97.51</v>
      </c>
      <c r="CF455" s="66"/>
      <c r="CG455" s="67">
        <f t="shared" si="36"/>
        <v>0</v>
      </c>
    </row>
    <row r="456" spans="1:86" ht="15" customHeight="1">
      <c r="A456" s="84" t="s">
        <v>129</v>
      </c>
      <c r="B456" s="70">
        <v>41389</v>
      </c>
      <c r="C456" s="71" t="s">
        <v>142</v>
      </c>
      <c r="D456" s="87"/>
      <c r="E456" s="105">
        <v>72</v>
      </c>
      <c r="F456" s="66"/>
      <c r="G456" s="66"/>
      <c r="H456" s="66"/>
      <c r="I456" s="66"/>
      <c r="J456" s="66"/>
      <c r="K456" s="66"/>
      <c r="L456" s="66"/>
      <c r="M456" s="66"/>
      <c r="N456" s="66"/>
      <c r="O456" s="105">
        <v>72</v>
      </c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105">
        <v>72</v>
      </c>
      <c r="CG456" s="67">
        <f t="shared" si="36"/>
        <v>0</v>
      </c>
    </row>
    <row r="457" spans="1:86" ht="15" customHeight="1">
      <c r="A457" s="84" t="s">
        <v>129</v>
      </c>
      <c r="B457" s="70">
        <v>41389</v>
      </c>
      <c r="C457" s="71" t="s">
        <v>143</v>
      </c>
      <c r="D457" s="87"/>
      <c r="E457" s="105">
        <v>39</v>
      </c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105">
        <v>39</v>
      </c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105">
        <v>39</v>
      </c>
      <c r="CG457" s="67">
        <f t="shared" si="36"/>
        <v>0</v>
      </c>
    </row>
    <row r="458" spans="1:86" ht="15" customHeight="1">
      <c r="A458" s="84" t="s">
        <v>129</v>
      </c>
      <c r="B458" s="70">
        <v>41389</v>
      </c>
      <c r="C458" s="71" t="s">
        <v>471</v>
      </c>
      <c r="D458" s="87"/>
      <c r="E458" s="105">
        <v>9</v>
      </c>
      <c r="F458" s="66"/>
      <c r="G458" s="66"/>
      <c r="H458" s="66"/>
      <c r="I458" s="66"/>
      <c r="J458" s="66"/>
      <c r="K458" s="66"/>
      <c r="L458" s="66"/>
      <c r="M458" s="66"/>
      <c r="N458" s="66"/>
      <c r="O458" s="105">
        <v>9</v>
      </c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105">
        <v>9</v>
      </c>
      <c r="CG458" s="67">
        <f t="shared" si="36"/>
        <v>0</v>
      </c>
    </row>
    <row r="459" spans="1:86" ht="15" customHeight="1">
      <c r="A459" s="84" t="s">
        <v>129</v>
      </c>
      <c r="B459" s="70">
        <v>41389</v>
      </c>
      <c r="C459" s="71" t="s">
        <v>472</v>
      </c>
      <c r="D459" s="87"/>
      <c r="E459" s="105">
        <v>6</v>
      </c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105">
        <v>6</v>
      </c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105">
        <v>6</v>
      </c>
      <c r="CG459" s="67">
        <f t="shared" si="36"/>
        <v>0</v>
      </c>
    </row>
    <row r="460" spans="1:86" ht="15" customHeight="1">
      <c r="A460" s="39" t="s">
        <v>23</v>
      </c>
      <c r="B460" s="70">
        <v>41390</v>
      </c>
      <c r="C460" s="71" t="s">
        <v>152</v>
      </c>
      <c r="D460" s="74" t="s">
        <v>494</v>
      </c>
      <c r="E460" s="72">
        <v>-145.19999999999999</v>
      </c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72">
        <v>-145.19999999999999</v>
      </c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7">
        <f t="shared" si="36"/>
        <v>0</v>
      </c>
    </row>
    <row r="461" spans="1:86" ht="15" customHeight="1">
      <c r="A461" s="110" t="s">
        <v>22</v>
      </c>
      <c r="B461" s="111">
        <v>41390</v>
      </c>
      <c r="C461" s="112" t="s">
        <v>480</v>
      </c>
      <c r="D461" s="89" t="s">
        <v>495</v>
      </c>
      <c r="E461" s="80">
        <v>-112</v>
      </c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91">
        <v>-112</v>
      </c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80">
        <v>-112</v>
      </c>
      <c r="CF461" s="66"/>
      <c r="CG461" s="67">
        <f t="shared" si="36"/>
        <v>0</v>
      </c>
    </row>
    <row r="462" spans="1:86" ht="15" customHeight="1">
      <c r="A462" s="110" t="s">
        <v>22</v>
      </c>
      <c r="B462" s="111">
        <v>41390</v>
      </c>
      <c r="C462" s="112" t="s">
        <v>440</v>
      </c>
      <c r="D462" s="113"/>
      <c r="E462" s="80">
        <v>-400</v>
      </c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80">
        <v>-400</v>
      </c>
      <c r="CF462" s="66"/>
      <c r="CG462" s="67">
        <f t="shared" si="36"/>
        <v>-400</v>
      </c>
      <c r="CH462" s="1" t="s">
        <v>883</v>
      </c>
    </row>
    <row r="463" spans="1:86" ht="15" customHeight="1">
      <c r="A463" s="39" t="s">
        <v>23</v>
      </c>
      <c r="B463" s="70">
        <v>41394</v>
      </c>
      <c r="C463" s="71" t="s">
        <v>287</v>
      </c>
      <c r="D463" s="87"/>
      <c r="E463" s="72">
        <v>400</v>
      </c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72">
        <v>400</v>
      </c>
      <c r="CE463" s="66"/>
      <c r="CF463" s="66"/>
      <c r="CG463" s="67">
        <f t="shared" si="36"/>
        <v>400</v>
      </c>
      <c r="CH463" s="1" t="s">
        <v>883</v>
      </c>
    </row>
    <row r="464" spans="1:86" ht="15" customHeight="1">
      <c r="A464" s="84" t="s">
        <v>129</v>
      </c>
      <c r="B464" s="70">
        <v>41390</v>
      </c>
      <c r="C464" s="71" t="s">
        <v>440</v>
      </c>
      <c r="D464" s="87"/>
      <c r="E464" s="105">
        <v>-114.36</v>
      </c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105">
        <v>-114.36</v>
      </c>
      <c r="CG464" s="67">
        <f t="shared" si="36"/>
        <v>-114.36</v>
      </c>
      <c r="CH464" s="1" t="s">
        <v>883</v>
      </c>
    </row>
    <row r="465" spans="1:86" ht="15" customHeight="1">
      <c r="A465" s="39" t="s">
        <v>23</v>
      </c>
      <c r="B465" s="70">
        <v>41394</v>
      </c>
      <c r="C465" s="71" t="s">
        <v>288</v>
      </c>
      <c r="D465" s="87"/>
      <c r="E465" s="72">
        <v>114.36</v>
      </c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72">
        <v>114.36</v>
      </c>
      <c r="CE465" s="66"/>
      <c r="CF465" s="66"/>
      <c r="CG465" s="67">
        <f t="shared" si="36"/>
        <v>114.36</v>
      </c>
      <c r="CH465" s="1" t="s">
        <v>883</v>
      </c>
    </row>
    <row r="466" spans="1:86" ht="15" customHeight="1">
      <c r="A466" s="39" t="s">
        <v>23</v>
      </c>
      <c r="B466" s="70">
        <v>41393</v>
      </c>
      <c r="C466" s="71" t="s">
        <v>118</v>
      </c>
      <c r="D466" s="74" t="s">
        <v>496</v>
      </c>
      <c r="E466" s="72">
        <v>-554.72</v>
      </c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72">
        <f>E466*0.52</f>
        <v>-288.45440000000002</v>
      </c>
      <c r="AI466" s="66"/>
      <c r="AJ466" s="72">
        <f>E466*0.03</f>
        <v>-16.6416</v>
      </c>
      <c r="AK466" s="66"/>
      <c r="AL466" s="66"/>
      <c r="AM466" s="66"/>
      <c r="AN466" s="72">
        <f>E466*0.45</f>
        <v>-249.62400000000002</v>
      </c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7">
        <f t="shared" si="36"/>
        <v>0</v>
      </c>
    </row>
    <row r="467" spans="1:86" ht="15" customHeight="1">
      <c r="A467" s="39" t="s">
        <v>23</v>
      </c>
      <c r="B467" s="70">
        <v>41393</v>
      </c>
      <c r="C467" s="71" t="s">
        <v>119</v>
      </c>
      <c r="D467" s="74" t="s">
        <v>496</v>
      </c>
      <c r="E467" s="72">
        <v>-1013.89</v>
      </c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72">
        <f>(E467/6.75)*3.25</f>
        <v>-488.16925925925926</v>
      </c>
      <c r="AO467" s="66"/>
      <c r="AP467" s="72">
        <f>(E467/6.75)*3.5</f>
        <v>-525.72074074074078</v>
      </c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7">
        <f t="shared" si="36"/>
        <v>0</v>
      </c>
    </row>
    <row r="468" spans="1:86" ht="15" customHeight="1">
      <c r="A468" s="39" t="s">
        <v>23</v>
      </c>
      <c r="B468" s="70">
        <v>41393</v>
      </c>
      <c r="C468" s="71" t="s">
        <v>121</v>
      </c>
      <c r="D468" s="74" t="s">
        <v>496</v>
      </c>
      <c r="E468" s="72">
        <v>-180</v>
      </c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72">
        <v>-180</v>
      </c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7">
        <f t="shared" si="36"/>
        <v>0</v>
      </c>
    </row>
    <row r="469" spans="1:86" ht="15" customHeight="1">
      <c r="A469" s="39" t="s">
        <v>23</v>
      </c>
      <c r="B469" s="70">
        <v>41393</v>
      </c>
      <c r="C469" s="71" t="s">
        <v>426</v>
      </c>
      <c r="D469" s="74" t="s">
        <v>496</v>
      </c>
      <c r="E469" s="72">
        <v>-80</v>
      </c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72">
        <v>-80</v>
      </c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7">
        <f t="shared" si="36"/>
        <v>0</v>
      </c>
    </row>
    <row r="470" spans="1:86" ht="15" customHeight="1">
      <c r="A470" s="39" t="s">
        <v>23</v>
      </c>
      <c r="B470" s="70">
        <v>41393</v>
      </c>
      <c r="C470" s="71" t="s">
        <v>122</v>
      </c>
      <c r="D470" s="74" t="s">
        <v>496</v>
      </c>
      <c r="E470" s="72">
        <v>-100</v>
      </c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72">
        <v>-100</v>
      </c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7">
        <f t="shared" si="36"/>
        <v>0</v>
      </c>
    </row>
    <row r="471" spans="1:86" ht="15" customHeight="1">
      <c r="A471" s="39" t="s">
        <v>23</v>
      </c>
      <c r="B471" s="70">
        <v>41393</v>
      </c>
      <c r="C471" s="71" t="s">
        <v>16</v>
      </c>
      <c r="D471" s="74" t="s">
        <v>496</v>
      </c>
      <c r="E471" s="72">
        <v>-80</v>
      </c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72">
        <v>-80</v>
      </c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7">
        <f t="shared" si="36"/>
        <v>0</v>
      </c>
    </row>
    <row r="472" spans="1:86" ht="15" customHeight="1">
      <c r="A472" s="39" t="s">
        <v>23</v>
      </c>
      <c r="B472" s="70">
        <v>41393</v>
      </c>
      <c r="C472" s="71" t="s">
        <v>123</v>
      </c>
      <c r="D472" s="74" t="s">
        <v>496</v>
      </c>
      <c r="E472" s="72">
        <v>-80</v>
      </c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72">
        <v>-80</v>
      </c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7">
        <f t="shared" si="36"/>
        <v>0</v>
      </c>
    </row>
    <row r="473" spans="1:86" ht="15" customHeight="1">
      <c r="A473" s="39" t="s">
        <v>23</v>
      </c>
      <c r="B473" s="70">
        <v>41393</v>
      </c>
      <c r="C473" s="71" t="s">
        <v>124</v>
      </c>
      <c r="D473" s="74" t="s">
        <v>496</v>
      </c>
      <c r="E473" s="72">
        <v>-80</v>
      </c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72">
        <v>-80</v>
      </c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7">
        <f t="shared" si="36"/>
        <v>0</v>
      </c>
    </row>
    <row r="474" spans="1:86" ht="15" customHeight="1">
      <c r="A474" s="39" t="s">
        <v>23</v>
      </c>
      <c r="B474" s="70">
        <v>41393</v>
      </c>
      <c r="C474" s="71" t="s">
        <v>852</v>
      </c>
      <c r="D474" s="87" t="s">
        <v>150</v>
      </c>
      <c r="E474" s="72">
        <v>22.08</v>
      </c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72">
        <v>3</v>
      </c>
      <c r="BS474" s="72">
        <v>0.71</v>
      </c>
      <c r="BT474" s="72">
        <v>0.37</v>
      </c>
      <c r="BU474" s="66"/>
      <c r="BV474" s="66"/>
      <c r="BW474" s="66"/>
      <c r="BX474" s="66"/>
      <c r="BY474" s="66"/>
      <c r="BZ474" s="66"/>
      <c r="CA474" s="72">
        <v>18</v>
      </c>
      <c r="CB474" s="66"/>
      <c r="CC474" s="66"/>
      <c r="CD474" s="72">
        <v>22.08</v>
      </c>
      <c r="CE474" s="66"/>
      <c r="CF474" s="66"/>
      <c r="CG474" s="67">
        <f t="shared" si="36"/>
        <v>0</v>
      </c>
    </row>
    <row r="475" spans="1:86" ht="15" customHeight="1">
      <c r="A475" s="39" t="s">
        <v>23</v>
      </c>
      <c r="B475" s="70">
        <v>41394</v>
      </c>
      <c r="C475" s="40" t="s">
        <v>19</v>
      </c>
      <c r="D475" s="74" t="s">
        <v>497</v>
      </c>
      <c r="E475" s="72">
        <v>-60.9</v>
      </c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M475" s="66"/>
      <c r="AN475" s="66"/>
      <c r="AO475" s="66"/>
      <c r="AP475" s="66"/>
      <c r="AQ475" s="66"/>
      <c r="AR475" s="72">
        <v>-60.9</v>
      </c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Y475" s="66"/>
      <c r="BZ475" s="66"/>
      <c r="CA475" s="66"/>
      <c r="CB475" s="66"/>
      <c r="CC475" s="66"/>
      <c r="CD475" s="66"/>
      <c r="CE475" s="66"/>
      <c r="CF475" s="66"/>
      <c r="CG475" s="67">
        <f t="shared" si="36"/>
        <v>0</v>
      </c>
    </row>
    <row r="476" spans="1:86" ht="15" customHeight="1">
      <c r="A476" s="39" t="s">
        <v>23</v>
      </c>
      <c r="B476" s="70">
        <v>41394</v>
      </c>
      <c r="C476" s="71" t="s">
        <v>853</v>
      </c>
      <c r="D476" s="87" t="s">
        <v>150</v>
      </c>
      <c r="E476" s="72">
        <v>39.08</v>
      </c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72">
        <v>3</v>
      </c>
      <c r="BS476" s="72">
        <v>0.71</v>
      </c>
      <c r="BT476" s="72">
        <v>0.37</v>
      </c>
      <c r="BU476" s="66"/>
      <c r="BV476" s="66"/>
      <c r="BW476" s="66"/>
      <c r="BX476" s="66"/>
      <c r="BY476" s="66"/>
      <c r="BZ476" s="66"/>
      <c r="CA476" s="72">
        <v>35</v>
      </c>
      <c r="CB476" s="66"/>
      <c r="CC476" s="66"/>
      <c r="CD476" s="72">
        <v>39.08</v>
      </c>
      <c r="CE476" s="66"/>
      <c r="CF476" s="66"/>
      <c r="CG476" s="67">
        <f t="shared" si="36"/>
        <v>0</v>
      </c>
    </row>
    <row r="477" spans="1:86" ht="15" customHeight="1">
      <c r="A477" s="39" t="s">
        <v>23</v>
      </c>
      <c r="B477" s="70">
        <v>41394</v>
      </c>
      <c r="C477" s="71" t="s">
        <v>854</v>
      </c>
      <c r="D477" s="87" t="s">
        <v>150</v>
      </c>
      <c r="E477" s="72">
        <v>59.08</v>
      </c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72">
        <v>3</v>
      </c>
      <c r="BS477" s="72">
        <v>0.71</v>
      </c>
      <c r="BT477" s="72">
        <v>0.37</v>
      </c>
      <c r="BU477" s="66"/>
      <c r="BV477" s="66"/>
      <c r="BW477" s="66"/>
      <c r="BX477" s="66"/>
      <c r="BY477" s="66"/>
      <c r="BZ477" s="66"/>
      <c r="CA477" s="72">
        <v>55</v>
      </c>
      <c r="CB477" s="66"/>
      <c r="CC477" s="66"/>
      <c r="CD477" s="72">
        <v>59.08</v>
      </c>
      <c r="CE477" s="66"/>
      <c r="CF477" s="66"/>
      <c r="CG477" s="67">
        <f t="shared" si="36"/>
        <v>0</v>
      </c>
    </row>
    <row r="478" spans="1:86" ht="15" customHeight="1" thickBot="1">
      <c r="A478" s="39" t="s">
        <v>23</v>
      </c>
      <c r="B478" s="70">
        <v>41425</v>
      </c>
      <c r="C478" s="71" t="s">
        <v>13</v>
      </c>
      <c r="D478" s="74" t="s">
        <v>822</v>
      </c>
      <c r="E478" s="72">
        <v>-947.78</v>
      </c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72">
        <v>-384.93524088907657</v>
      </c>
      <c r="AK478" s="72">
        <v>-7.6590285513509979</v>
      </c>
      <c r="AO478" s="72">
        <v>-326.88187011326477</v>
      </c>
      <c r="AQ478" s="72">
        <v>-228.30386044630748</v>
      </c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7">
        <f t="shared" si="36"/>
        <v>0</v>
      </c>
    </row>
    <row r="479" spans="1:86" ht="15" customHeight="1" thickTop="1" thickBot="1">
      <c r="A479" s="10"/>
      <c r="B479" s="41"/>
      <c r="C479" s="42" t="s">
        <v>168</v>
      </c>
      <c r="D479" s="77"/>
      <c r="E479" s="90">
        <f>SUM(E410:E478)</f>
        <v>-1388.77</v>
      </c>
      <c r="F479" s="90">
        <f>SUM(F410:F478)</f>
        <v>0</v>
      </c>
      <c r="G479" s="90">
        <f t="shared" ref="G479:AH479" si="37">SUM(G410:G478)</f>
        <v>0</v>
      </c>
      <c r="H479" s="90">
        <f t="shared" si="37"/>
        <v>0</v>
      </c>
      <c r="I479" s="90">
        <f t="shared" si="37"/>
        <v>0</v>
      </c>
      <c r="J479" s="90">
        <f t="shared" si="37"/>
        <v>0</v>
      </c>
      <c r="K479" s="90">
        <f>SUM(K410:K478)</f>
        <v>30</v>
      </c>
      <c r="L479" s="90">
        <f t="shared" si="37"/>
        <v>1468.5</v>
      </c>
      <c r="M479" s="90">
        <f t="shared" si="37"/>
        <v>1225</v>
      </c>
      <c r="N479" s="90">
        <f t="shared" si="37"/>
        <v>110</v>
      </c>
      <c r="O479" s="90">
        <f t="shared" si="37"/>
        <v>931</v>
      </c>
      <c r="P479" s="90">
        <f t="shared" si="37"/>
        <v>372</v>
      </c>
      <c r="Q479" s="90">
        <f t="shared" si="37"/>
        <v>0</v>
      </c>
      <c r="R479" s="90">
        <f t="shared" si="37"/>
        <v>0</v>
      </c>
      <c r="S479" s="90">
        <f t="shared" si="37"/>
        <v>0</v>
      </c>
      <c r="T479" s="90">
        <f t="shared" si="37"/>
        <v>0</v>
      </c>
      <c r="U479" s="90">
        <f t="shared" si="37"/>
        <v>0</v>
      </c>
      <c r="V479" s="90">
        <f t="shared" si="37"/>
        <v>0</v>
      </c>
      <c r="W479" s="90">
        <f t="shared" si="37"/>
        <v>0</v>
      </c>
      <c r="X479" s="90">
        <f t="shared" si="37"/>
        <v>0</v>
      </c>
      <c r="Y479" s="90">
        <f t="shared" si="37"/>
        <v>454.63</v>
      </c>
      <c r="Z479" s="90">
        <f t="shared" si="37"/>
        <v>67.849999999999994</v>
      </c>
      <c r="AA479" s="90">
        <f t="shared" si="37"/>
        <v>0</v>
      </c>
      <c r="AB479" s="90">
        <f t="shared" si="37"/>
        <v>0</v>
      </c>
      <c r="AC479" s="90">
        <f t="shared" si="37"/>
        <v>0</v>
      </c>
      <c r="AD479" s="90">
        <f t="shared" si="37"/>
        <v>0</v>
      </c>
      <c r="AE479" s="90">
        <f>SUM(AE410:AE478)</f>
        <v>0</v>
      </c>
      <c r="AF479" s="90">
        <f t="shared" si="37"/>
        <v>0</v>
      </c>
      <c r="AG479" s="90">
        <f t="shared" si="37"/>
        <v>0</v>
      </c>
      <c r="AH479" s="90">
        <f t="shared" si="37"/>
        <v>-888.45440000000008</v>
      </c>
      <c r="AI479" s="90">
        <f t="shared" ref="AI479:AQ479" si="38">SUM(AI410:AI478)</f>
        <v>-526.98873041166985</v>
      </c>
      <c r="AJ479" s="90">
        <f t="shared" si="38"/>
        <v>-16.6416</v>
      </c>
      <c r="AK479" s="90">
        <f t="shared" si="38"/>
        <v>-55.855407104724819</v>
      </c>
      <c r="AL479" s="90">
        <f t="shared" si="38"/>
        <v>0</v>
      </c>
      <c r="AM479" s="90">
        <f t="shared" si="38"/>
        <v>-1136.18</v>
      </c>
      <c r="AN479" s="90">
        <f t="shared" si="38"/>
        <v>-752.79325925925923</v>
      </c>
      <c r="AO479" s="90">
        <f t="shared" si="38"/>
        <v>-453.23556583312143</v>
      </c>
      <c r="AP479" s="90">
        <f t="shared" si="38"/>
        <v>-525.72074074074078</v>
      </c>
      <c r="AQ479" s="90">
        <f t="shared" si="38"/>
        <v>-325.40029665048365</v>
      </c>
      <c r="AR479" s="90">
        <f t="shared" ref="AR479:BU479" si="39">SUM(AR410:AR478)</f>
        <v>-60.9</v>
      </c>
      <c r="AS479" s="90">
        <f t="shared" si="39"/>
        <v>0</v>
      </c>
      <c r="AT479" s="90">
        <f t="shared" si="39"/>
        <v>0</v>
      </c>
      <c r="AU479" s="90">
        <f t="shared" si="39"/>
        <v>0</v>
      </c>
      <c r="AV479" s="90">
        <f t="shared" si="39"/>
        <v>0</v>
      </c>
      <c r="AW479" s="90">
        <f t="shared" si="39"/>
        <v>0</v>
      </c>
      <c r="AX479" s="90">
        <f t="shared" si="39"/>
        <v>0</v>
      </c>
      <c r="AY479" s="90">
        <f t="shared" si="39"/>
        <v>0</v>
      </c>
      <c r="AZ479" s="90">
        <f t="shared" si="39"/>
        <v>0</v>
      </c>
      <c r="BA479" s="90">
        <f t="shared" si="39"/>
        <v>-112</v>
      </c>
      <c r="BB479" s="90">
        <f t="shared" si="39"/>
        <v>-129.85000000000002</v>
      </c>
      <c r="BC479" s="90">
        <f t="shared" si="39"/>
        <v>0</v>
      </c>
      <c r="BD479" s="90">
        <f t="shared" si="39"/>
        <v>0</v>
      </c>
      <c r="BE479" s="90">
        <f t="shared" si="39"/>
        <v>0</v>
      </c>
      <c r="BF479" s="90">
        <f t="shared" si="39"/>
        <v>0</v>
      </c>
      <c r="BG479" s="90">
        <f t="shared" si="39"/>
        <v>0</v>
      </c>
      <c r="BH479" s="90">
        <f t="shared" si="39"/>
        <v>0</v>
      </c>
      <c r="BI479" s="90">
        <f t="shared" si="39"/>
        <v>0</v>
      </c>
      <c r="BJ479" s="90">
        <f t="shared" si="39"/>
        <v>-145.19999999999999</v>
      </c>
      <c r="BK479" s="90">
        <f t="shared" si="39"/>
        <v>0</v>
      </c>
      <c r="BL479" s="90">
        <f t="shared" si="39"/>
        <v>0</v>
      </c>
      <c r="BM479" s="90"/>
      <c r="BN479" s="90">
        <f>SUM(BN410:BN478)</f>
        <v>0</v>
      </c>
      <c r="BO479" s="90">
        <f t="shared" si="39"/>
        <v>-2.5</v>
      </c>
      <c r="BP479" s="90">
        <f t="shared" si="39"/>
        <v>-23.5</v>
      </c>
      <c r="BQ479" s="90">
        <f t="shared" si="39"/>
        <v>-4.9400000000000004</v>
      </c>
      <c r="BR479" s="90">
        <f t="shared" si="39"/>
        <v>-15</v>
      </c>
      <c r="BS479" s="90">
        <f t="shared" si="39"/>
        <v>-3.54</v>
      </c>
      <c r="BT479" s="90">
        <f t="shared" si="39"/>
        <v>-1.8499999999999996</v>
      </c>
      <c r="BU479" s="90">
        <f t="shared" si="39"/>
        <v>0</v>
      </c>
      <c r="BV479" s="90">
        <f t="shared" ref="BV479:CF479" si="40">SUM(BV410:BV478)</f>
        <v>-36.08</v>
      </c>
      <c r="BW479" s="90">
        <f t="shared" si="40"/>
        <v>-166.98</v>
      </c>
      <c r="BX479" s="90">
        <f t="shared" si="40"/>
        <v>0</v>
      </c>
      <c r="BY479" s="90">
        <f t="shared" si="40"/>
        <v>0</v>
      </c>
      <c r="BZ479" s="90">
        <f t="shared" si="40"/>
        <v>0</v>
      </c>
      <c r="CA479" s="90">
        <f t="shared" si="40"/>
        <v>-134</v>
      </c>
      <c r="CB479" s="65">
        <f>SUM(F479:AF479)</f>
        <v>4658.9800000000005</v>
      </c>
      <c r="CC479" s="65">
        <f>SUM(AH479:BZ479)</f>
        <v>-5383.6099999999988</v>
      </c>
      <c r="CD479" s="90">
        <f t="shared" si="40"/>
        <v>459.59999999999997</v>
      </c>
      <c r="CE479" s="90">
        <f t="shared" si="40"/>
        <v>-160.44000000000005</v>
      </c>
      <c r="CF479" s="90">
        <f t="shared" si="40"/>
        <v>-234.93</v>
      </c>
      <c r="CG479" s="67">
        <f t="shared" si="36"/>
        <v>-530.1400000000009</v>
      </c>
    </row>
    <row r="480" spans="1:86" ht="15" customHeight="1" thickTop="1">
      <c r="A480" s="43" t="s">
        <v>22</v>
      </c>
      <c r="B480" s="70">
        <v>41396</v>
      </c>
      <c r="C480" s="71" t="s">
        <v>141</v>
      </c>
      <c r="D480" s="87" t="s">
        <v>150</v>
      </c>
      <c r="E480" s="72">
        <v>22.07</v>
      </c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72">
        <v>3</v>
      </c>
      <c r="BS480" s="72">
        <v>0.71</v>
      </c>
      <c r="BT480" s="72">
        <v>0.36</v>
      </c>
      <c r="BU480" s="66"/>
      <c r="BV480" s="66"/>
      <c r="BW480" s="66"/>
      <c r="BX480" s="66"/>
      <c r="BY480" s="66"/>
      <c r="BZ480" s="66"/>
      <c r="CA480" s="72">
        <v>18</v>
      </c>
      <c r="CB480" s="66"/>
      <c r="CC480" s="66"/>
      <c r="CD480" s="66"/>
      <c r="CE480" s="72">
        <v>22.07</v>
      </c>
      <c r="CF480" s="66"/>
      <c r="CG480" s="67">
        <f t="shared" si="36"/>
        <v>0</v>
      </c>
    </row>
    <row r="481" spans="1:85" ht="15" customHeight="1">
      <c r="A481" s="39" t="s">
        <v>23</v>
      </c>
      <c r="B481" s="70">
        <v>41397</v>
      </c>
      <c r="C481" s="71" t="s">
        <v>132</v>
      </c>
      <c r="D481" s="87" t="s">
        <v>150</v>
      </c>
      <c r="E481" s="72">
        <v>44.08</v>
      </c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72">
        <v>3</v>
      </c>
      <c r="BS481" s="72">
        <v>0.71</v>
      </c>
      <c r="BT481" s="72">
        <v>0.37</v>
      </c>
      <c r="BU481" s="66"/>
      <c r="BV481" s="66"/>
      <c r="BW481" s="66"/>
      <c r="BX481" s="66"/>
      <c r="BY481" s="66"/>
      <c r="BZ481" s="66"/>
      <c r="CA481" s="72">
        <v>40</v>
      </c>
      <c r="CB481" s="66"/>
      <c r="CC481" s="66"/>
      <c r="CD481" s="72">
        <v>44.08</v>
      </c>
      <c r="CE481" s="66"/>
      <c r="CF481" s="66"/>
      <c r="CG481" s="67">
        <f t="shared" si="36"/>
        <v>0</v>
      </c>
    </row>
    <row r="482" spans="1:85" ht="15" customHeight="1">
      <c r="A482" s="43" t="s">
        <v>22</v>
      </c>
      <c r="B482" s="70">
        <v>41400</v>
      </c>
      <c r="C482" s="71" t="s">
        <v>502</v>
      </c>
      <c r="D482" s="87"/>
      <c r="E482" s="72">
        <v>4</v>
      </c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72">
        <v>4</v>
      </c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72">
        <v>4</v>
      </c>
      <c r="CF482" s="66"/>
      <c r="CG482" s="67">
        <f t="shared" si="36"/>
        <v>0</v>
      </c>
    </row>
    <row r="483" spans="1:85" ht="15" customHeight="1">
      <c r="A483" s="43" t="s">
        <v>22</v>
      </c>
      <c r="B483" s="70">
        <v>41400</v>
      </c>
      <c r="C483" s="71" t="s">
        <v>502</v>
      </c>
      <c r="D483" s="87"/>
      <c r="E483" s="72">
        <v>4</v>
      </c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72">
        <v>4</v>
      </c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72">
        <v>4</v>
      </c>
      <c r="CF483" s="66"/>
      <c r="CG483" s="67">
        <f t="shared" si="36"/>
        <v>0</v>
      </c>
    </row>
    <row r="484" spans="1:85" ht="15" customHeight="1">
      <c r="A484" s="43" t="s">
        <v>22</v>
      </c>
      <c r="B484" s="70">
        <v>41400</v>
      </c>
      <c r="C484" s="71" t="s">
        <v>503</v>
      </c>
      <c r="D484" s="87"/>
      <c r="E484" s="72">
        <v>18</v>
      </c>
      <c r="F484" s="66"/>
      <c r="G484" s="66"/>
      <c r="H484" s="66"/>
      <c r="I484" s="66"/>
      <c r="J484" s="66"/>
      <c r="K484" s="66"/>
      <c r="L484" s="72">
        <v>18</v>
      </c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72">
        <v>18</v>
      </c>
      <c r="CF484" s="66"/>
      <c r="CG484" s="67">
        <f t="shared" si="36"/>
        <v>0</v>
      </c>
    </row>
    <row r="485" spans="1:85" ht="15" customHeight="1">
      <c r="A485" s="39" t="s">
        <v>23</v>
      </c>
      <c r="B485" s="70">
        <v>41401</v>
      </c>
      <c r="C485" s="71" t="s">
        <v>501</v>
      </c>
      <c r="D485" s="74" t="s">
        <v>498</v>
      </c>
      <c r="E485" s="72">
        <v>-351.85</v>
      </c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72">
        <v>-215.85</v>
      </c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72">
        <v>-136</v>
      </c>
      <c r="BM485" s="72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7">
        <f t="shared" si="36"/>
        <v>0</v>
      </c>
    </row>
    <row r="486" spans="1:85" ht="15" customHeight="1">
      <c r="A486" s="39" t="s">
        <v>23</v>
      </c>
      <c r="B486" s="70">
        <v>41401</v>
      </c>
      <c r="C486" s="71" t="s">
        <v>906</v>
      </c>
      <c r="D486" s="87" t="s">
        <v>144</v>
      </c>
      <c r="E486" s="72">
        <v>-1.06</v>
      </c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72">
        <v>-1.06</v>
      </c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7">
        <f t="shared" si="36"/>
        <v>0</v>
      </c>
    </row>
    <row r="487" spans="1:85" ht="15" customHeight="1">
      <c r="A487" s="84" t="s">
        <v>129</v>
      </c>
      <c r="B487" s="70">
        <v>41401</v>
      </c>
      <c r="C487" s="71" t="s">
        <v>469</v>
      </c>
      <c r="D487" s="87"/>
      <c r="E487" s="105">
        <v>20</v>
      </c>
      <c r="F487" s="66"/>
      <c r="G487" s="66"/>
      <c r="H487" s="66"/>
      <c r="I487" s="66"/>
      <c r="J487" s="66"/>
      <c r="K487" s="66"/>
      <c r="L487" s="66"/>
      <c r="M487" s="66"/>
      <c r="N487" s="66"/>
      <c r="O487" s="105">
        <v>20</v>
      </c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105">
        <v>20</v>
      </c>
      <c r="CG487" s="67">
        <f t="shared" si="36"/>
        <v>0</v>
      </c>
    </row>
    <row r="488" spans="1:85" ht="15" customHeight="1">
      <c r="A488" s="39" t="s">
        <v>23</v>
      </c>
      <c r="B488" s="70">
        <v>41402</v>
      </c>
      <c r="C488" s="71" t="s">
        <v>895</v>
      </c>
      <c r="D488" s="87"/>
      <c r="E488" s="72">
        <v>2520</v>
      </c>
      <c r="F488" s="66"/>
      <c r="G488" s="66"/>
      <c r="H488" s="66"/>
      <c r="I488" s="66"/>
      <c r="J488" s="66"/>
      <c r="K488" s="66"/>
      <c r="L488" s="72">
        <v>1404</v>
      </c>
      <c r="M488" s="66"/>
      <c r="N488" s="66"/>
      <c r="O488" s="72">
        <v>830</v>
      </c>
      <c r="P488" s="72">
        <v>286</v>
      </c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7">
        <f t="shared" si="36"/>
        <v>0</v>
      </c>
    </row>
    <row r="489" spans="1:85" ht="15" customHeight="1">
      <c r="A489" s="39" t="s">
        <v>23</v>
      </c>
      <c r="B489" s="70">
        <v>41402</v>
      </c>
      <c r="C489" s="71" t="s">
        <v>905</v>
      </c>
      <c r="D489" s="87" t="s">
        <v>144</v>
      </c>
      <c r="E489" s="72">
        <v>-18</v>
      </c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72">
        <v>-18</v>
      </c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7">
        <f t="shared" si="36"/>
        <v>0</v>
      </c>
    </row>
    <row r="490" spans="1:85" ht="15" customHeight="1">
      <c r="A490" s="39" t="s">
        <v>23</v>
      </c>
      <c r="B490" s="70">
        <v>41402</v>
      </c>
      <c r="C490" s="71" t="s">
        <v>21</v>
      </c>
      <c r="D490" s="87" t="s">
        <v>144</v>
      </c>
      <c r="E490" s="72">
        <v>-3.78</v>
      </c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72">
        <v>-3.78</v>
      </c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7">
        <f t="shared" si="36"/>
        <v>0</v>
      </c>
    </row>
    <row r="491" spans="1:85" ht="15" customHeight="1">
      <c r="A491" s="39" t="s">
        <v>23</v>
      </c>
      <c r="B491" s="70">
        <v>41402</v>
      </c>
      <c r="C491" s="71" t="s">
        <v>855</v>
      </c>
      <c r="D491" s="87" t="s">
        <v>150</v>
      </c>
      <c r="E491" s="72">
        <v>22.08</v>
      </c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72">
        <v>3</v>
      </c>
      <c r="BS491" s="72">
        <v>0.71</v>
      </c>
      <c r="BT491" s="72">
        <v>0.37</v>
      </c>
      <c r="BU491" s="66"/>
      <c r="BV491" s="66"/>
      <c r="BW491" s="66"/>
      <c r="BX491" s="66"/>
      <c r="BY491" s="66"/>
      <c r="BZ491" s="66"/>
      <c r="CA491" s="72">
        <v>18</v>
      </c>
      <c r="CB491" s="66"/>
      <c r="CC491" s="66"/>
      <c r="CD491" s="66"/>
      <c r="CE491" s="66"/>
      <c r="CF491" s="66"/>
      <c r="CG491" s="67">
        <f t="shared" si="36"/>
        <v>0</v>
      </c>
    </row>
    <row r="492" spans="1:85" ht="15" customHeight="1">
      <c r="A492" s="43" t="s">
        <v>22</v>
      </c>
      <c r="B492" s="70">
        <v>41402</v>
      </c>
      <c r="C492" s="71" t="s">
        <v>502</v>
      </c>
      <c r="D492" s="87"/>
      <c r="E492" s="72">
        <v>4</v>
      </c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72">
        <v>4</v>
      </c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72">
        <v>4</v>
      </c>
      <c r="CF492" s="66"/>
      <c r="CG492" s="67">
        <f t="shared" si="36"/>
        <v>0</v>
      </c>
    </row>
    <row r="493" spans="1:85" ht="15" customHeight="1">
      <c r="A493" s="39" t="s">
        <v>23</v>
      </c>
      <c r="B493" s="70">
        <v>41404</v>
      </c>
      <c r="C493" s="71" t="s">
        <v>10</v>
      </c>
      <c r="D493" s="74" t="s">
        <v>499</v>
      </c>
      <c r="E493" s="72">
        <v>-166.98</v>
      </c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72">
        <v>-166.98</v>
      </c>
      <c r="BX493" s="66"/>
      <c r="BY493" s="66"/>
      <c r="BZ493" s="66"/>
      <c r="CA493" s="66"/>
      <c r="CB493" s="66"/>
      <c r="CC493" s="66"/>
      <c r="CD493" s="66"/>
      <c r="CE493" s="66"/>
      <c r="CF493" s="66"/>
      <c r="CG493" s="67">
        <f t="shared" si="36"/>
        <v>0</v>
      </c>
    </row>
    <row r="494" spans="1:85" ht="15" customHeight="1">
      <c r="A494" s="39" t="s">
        <v>23</v>
      </c>
      <c r="B494" s="70">
        <v>41404</v>
      </c>
      <c r="C494" s="71" t="s">
        <v>906</v>
      </c>
      <c r="D494" s="87" t="s">
        <v>144</v>
      </c>
      <c r="E494" s="72">
        <v>-1</v>
      </c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91">
        <v>-1</v>
      </c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7">
        <f t="shared" si="36"/>
        <v>0</v>
      </c>
    </row>
    <row r="495" spans="1:85" ht="15" customHeight="1">
      <c r="A495" s="39" t="s">
        <v>23</v>
      </c>
      <c r="B495" s="70">
        <v>41407</v>
      </c>
      <c r="C495" s="71" t="s">
        <v>859</v>
      </c>
      <c r="D495" s="87" t="s">
        <v>150</v>
      </c>
      <c r="E495" s="72">
        <v>-18</v>
      </c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72">
        <v>-18</v>
      </c>
      <c r="CB495" s="66"/>
      <c r="CC495" s="66"/>
      <c r="CD495" s="66"/>
      <c r="CE495" s="66"/>
      <c r="CF495" s="66"/>
      <c r="CG495" s="67">
        <f t="shared" si="36"/>
        <v>0</v>
      </c>
    </row>
    <row r="496" spans="1:85" ht="15" customHeight="1">
      <c r="A496" s="39" t="s">
        <v>23</v>
      </c>
      <c r="B496" s="70">
        <v>41407</v>
      </c>
      <c r="C496" s="71" t="s">
        <v>912</v>
      </c>
      <c r="D496" s="87" t="s">
        <v>151</v>
      </c>
      <c r="E496" s="72">
        <v>-3</v>
      </c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72">
        <v>-3</v>
      </c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7">
        <f t="shared" si="36"/>
        <v>0</v>
      </c>
    </row>
    <row r="497" spans="1:85" ht="15" customHeight="1">
      <c r="A497" s="39" t="s">
        <v>23</v>
      </c>
      <c r="B497" s="70">
        <v>41407</v>
      </c>
      <c r="C497" s="71" t="s">
        <v>915</v>
      </c>
      <c r="D497" s="87" t="s">
        <v>151</v>
      </c>
      <c r="E497" s="72">
        <v>-0.71</v>
      </c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72">
        <v>-0.71</v>
      </c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7">
        <f t="shared" si="36"/>
        <v>0</v>
      </c>
    </row>
    <row r="498" spans="1:85" ht="15" customHeight="1">
      <c r="A498" s="39" t="s">
        <v>23</v>
      </c>
      <c r="B498" s="70">
        <v>41407</v>
      </c>
      <c r="C498" s="71" t="s">
        <v>916</v>
      </c>
      <c r="D498" s="87" t="s">
        <v>151</v>
      </c>
      <c r="E498" s="72">
        <v>-0.37</v>
      </c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72">
        <v>-0.37</v>
      </c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7">
        <f t="shared" si="36"/>
        <v>0</v>
      </c>
    </row>
    <row r="499" spans="1:85" ht="15" customHeight="1">
      <c r="A499" s="39" t="s">
        <v>23</v>
      </c>
      <c r="B499" s="70">
        <v>41407</v>
      </c>
      <c r="C499" s="71" t="s">
        <v>484</v>
      </c>
      <c r="D499" s="74" t="s">
        <v>500</v>
      </c>
      <c r="E499" s="72">
        <v>-498</v>
      </c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72">
        <v>-498</v>
      </c>
      <c r="BY499" s="66"/>
      <c r="BZ499" s="66"/>
      <c r="CA499" s="66"/>
      <c r="CB499" s="66"/>
      <c r="CC499" s="66"/>
      <c r="CD499" s="66"/>
      <c r="CE499" s="66"/>
      <c r="CF499" s="66"/>
      <c r="CG499" s="67">
        <f t="shared" si="36"/>
        <v>0</v>
      </c>
    </row>
    <row r="500" spans="1:85" ht="15" customHeight="1">
      <c r="A500" s="39" t="s">
        <v>23</v>
      </c>
      <c r="B500" s="70">
        <v>41407</v>
      </c>
      <c r="C500" s="71" t="s">
        <v>906</v>
      </c>
      <c r="D500" s="87" t="s">
        <v>144</v>
      </c>
      <c r="E500" s="72">
        <v>-1</v>
      </c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72">
        <v>-1</v>
      </c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7">
        <f t="shared" si="36"/>
        <v>0</v>
      </c>
    </row>
    <row r="501" spans="1:85" ht="15" customHeight="1">
      <c r="A501" s="39" t="s">
        <v>23</v>
      </c>
      <c r="B501" s="70">
        <v>41407</v>
      </c>
      <c r="C501" s="71" t="s">
        <v>505</v>
      </c>
      <c r="D501" s="74" t="s">
        <v>811</v>
      </c>
      <c r="E501" s="72">
        <v>-19.600000000000001</v>
      </c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72">
        <v>-19.600000000000001</v>
      </c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7">
        <f t="shared" si="36"/>
        <v>0</v>
      </c>
    </row>
    <row r="502" spans="1:85" ht="15" customHeight="1">
      <c r="A502" s="43" t="s">
        <v>22</v>
      </c>
      <c r="B502" s="70">
        <v>41407</v>
      </c>
      <c r="C502" s="71" t="s">
        <v>502</v>
      </c>
      <c r="D502" s="87"/>
      <c r="E502" s="72">
        <v>4</v>
      </c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72">
        <v>4</v>
      </c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72">
        <v>4</v>
      </c>
      <c r="CF502" s="66"/>
      <c r="CG502" s="67">
        <f t="shared" si="36"/>
        <v>0</v>
      </c>
    </row>
    <row r="503" spans="1:85" ht="15" customHeight="1">
      <c r="A503" s="43" t="s">
        <v>22</v>
      </c>
      <c r="B503" s="70">
        <v>41407</v>
      </c>
      <c r="C503" s="71" t="s">
        <v>502</v>
      </c>
      <c r="D503" s="87"/>
      <c r="E503" s="72">
        <v>4</v>
      </c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72">
        <v>4</v>
      </c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72">
        <v>4</v>
      </c>
      <c r="CF503" s="66"/>
      <c r="CG503" s="67">
        <f t="shared" si="36"/>
        <v>0</v>
      </c>
    </row>
    <row r="504" spans="1:85" ht="15" customHeight="1">
      <c r="A504" s="43" t="s">
        <v>22</v>
      </c>
      <c r="B504" s="70">
        <v>41407</v>
      </c>
      <c r="C504" s="71" t="s">
        <v>502</v>
      </c>
      <c r="D504" s="87"/>
      <c r="E504" s="72">
        <v>4</v>
      </c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72">
        <v>4</v>
      </c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72">
        <v>4</v>
      </c>
      <c r="CF504" s="66"/>
      <c r="CG504" s="67">
        <f t="shared" si="36"/>
        <v>0</v>
      </c>
    </row>
    <row r="505" spans="1:85" ht="15" customHeight="1">
      <c r="A505" s="43" t="s">
        <v>22</v>
      </c>
      <c r="B505" s="70">
        <v>41407</v>
      </c>
      <c r="C505" s="71" t="s">
        <v>502</v>
      </c>
      <c r="D505" s="87"/>
      <c r="E505" s="72">
        <v>4</v>
      </c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72">
        <v>4</v>
      </c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72">
        <v>4</v>
      </c>
      <c r="CF505" s="66"/>
      <c r="CG505" s="67">
        <f t="shared" si="36"/>
        <v>0</v>
      </c>
    </row>
    <row r="506" spans="1:85" ht="15" customHeight="1">
      <c r="A506" s="39" t="s">
        <v>23</v>
      </c>
      <c r="B506" s="70">
        <v>41408</v>
      </c>
      <c r="C506" s="71" t="s">
        <v>859</v>
      </c>
      <c r="D506" s="87" t="s">
        <v>150</v>
      </c>
      <c r="E506" s="72">
        <v>-40</v>
      </c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72">
        <v>-40</v>
      </c>
      <c r="CB506" s="66"/>
      <c r="CC506" s="66"/>
      <c r="CD506" s="66"/>
      <c r="CE506" s="66"/>
      <c r="CF506" s="66"/>
      <c r="CG506" s="67">
        <f t="shared" si="36"/>
        <v>0</v>
      </c>
    </row>
    <row r="507" spans="1:85" ht="15" customHeight="1">
      <c r="A507" s="39" t="s">
        <v>23</v>
      </c>
      <c r="B507" s="70">
        <v>41408</v>
      </c>
      <c r="C507" s="71" t="s">
        <v>912</v>
      </c>
      <c r="D507" s="87" t="s">
        <v>151</v>
      </c>
      <c r="E507" s="72">
        <v>-3</v>
      </c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72">
        <v>-3</v>
      </c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7">
        <f t="shared" si="36"/>
        <v>0</v>
      </c>
    </row>
    <row r="508" spans="1:85" ht="15" customHeight="1">
      <c r="A508" s="39" t="s">
        <v>23</v>
      </c>
      <c r="B508" s="70">
        <v>41408</v>
      </c>
      <c r="C508" s="71" t="s">
        <v>915</v>
      </c>
      <c r="D508" s="87" t="s">
        <v>151</v>
      </c>
      <c r="E508" s="72">
        <v>-0.71</v>
      </c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72">
        <v>-0.71</v>
      </c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7">
        <f t="shared" si="36"/>
        <v>0</v>
      </c>
    </row>
    <row r="509" spans="1:85" ht="15" customHeight="1">
      <c r="A509" s="39" t="s">
        <v>23</v>
      </c>
      <c r="B509" s="70">
        <v>41408</v>
      </c>
      <c r="C509" s="71" t="s">
        <v>916</v>
      </c>
      <c r="D509" s="87" t="s">
        <v>151</v>
      </c>
      <c r="E509" s="72">
        <v>-0.37</v>
      </c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72">
        <v>-0.37</v>
      </c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7">
        <f t="shared" si="36"/>
        <v>0</v>
      </c>
    </row>
    <row r="510" spans="1:85" ht="15" customHeight="1">
      <c r="A510" s="43" t="s">
        <v>22</v>
      </c>
      <c r="B510" s="70">
        <v>41408</v>
      </c>
      <c r="C510" s="71" t="s">
        <v>502</v>
      </c>
      <c r="D510" s="87"/>
      <c r="E510" s="72">
        <v>4</v>
      </c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72">
        <v>4</v>
      </c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72">
        <v>4</v>
      </c>
      <c r="CF510" s="66"/>
      <c r="CG510" s="67">
        <f t="shared" si="36"/>
        <v>0</v>
      </c>
    </row>
    <row r="511" spans="1:85" ht="15" customHeight="1">
      <c r="A511" s="43" t="s">
        <v>22</v>
      </c>
      <c r="B511" s="70">
        <v>41408</v>
      </c>
      <c r="C511" s="71" t="s">
        <v>502</v>
      </c>
      <c r="D511" s="87"/>
      <c r="E511" s="72">
        <v>12</v>
      </c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72">
        <v>12</v>
      </c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72">
        <v>12</v>
      </c>
      <c r="CF511" s="66"/>
      <c r="CG511" s="67">
        <f t="shared" si="36"/>
        <v>0</v>
      </c>
    </row>
    <row r="512" spans="1:85" ht="15" customHeight="1">
      <c r="A512" s="84" t="s">
        <v>129</v>
      </c>
      <c r="B512" s="70">
        <v>41408</v>
      </c>
      <c r="C512" s="71" t="s">
        <v>467</v>
      </c>
      <c r="D512" s="87"/>
      <c r="E512" s="105">
        <v>28</v>
      </c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105">
        <v>28</v>
      </c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105">
        <v>28</v>
      </c>
      <c r="CG512" s="67">
        <f t="shared" si="36"/>
        <v>0</v>
      </c>
    </row>
    <row r="513" spans="1:86" ht="15" customHeight="1">
      <c r="A513" s="39" t="s">
        <v>23</v>
      </c>
      <c r="B513" s="70">
        <v>41409</v>
      </c>
      <c r="C513" s="40" t="s">
        <v>19</v>
      </c>
      <c r="D513" s="74" t="s">
        <v>812</v>
      </c>
      <c r="E513" s="72">
        <v>-15.9</v>
      </c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72">
        <v>-15.9</v>
      </c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Y513" s="66"/>
      <c r="BZ513" s="66"/>
      <c r="CA513" s="66"/>
      <c r="CB513" s="66"/>
      <c r="CC513" s="66"/>
      <c r="CD513" s="66"/>
      <c r="CE513" s="66"/>
      <c r="CF513" s="66"/>
      <c r="CG513" s="67">
        <f t="shared" si="36"/>
        <v>0</v>
      </c>
    </row>
    <row r="514" spans="1:86" ht="15" customHeight="1">
      <c r="A514" s="39" t="s">
        <v>23</v>
      </c>
      <c r="B514" s="70">
        <v>41409</v>
      </c>
      <c r="C514" s="71" t="s">
        <v>907</v>
      </c>
      <c r="D514" s="87" t="s">
        <v>144</v>
      </c>
      <c r="E514" s="72">
        <v>36</v>
      </c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72">
        <v>36</v>
      </c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7">
        <f t="shared" ref="CG514:CG577" si="41">E514-SUM(F514:CA514)</f>
        <v>0</v>
      </c>
    </row>
    <row r="515" spans="1:86" ht="15" customHeight="1">
      <c r="A515" s="43" t="s">
        <v>22</v>
      </c>
      <c r="B515" s="70">
        <v>41409</v>
      </c>
      <c r="C515" s="71" t="s">
        <v>502</v>
      </c>
      <c r="D515" s="87"/>
      <c r="E515" s="72">
        <v>4</v>
      </c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72">
        <v>4</v>
      </c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72">
        <v>4</v>
      </c>
      <c r="CF515" s="66"/>
      <c r="CG515" s="67">
        <f t="shared" si="41"/>
        <v>0</v>
      </c>
    </row>
    <row r="516" spans="1:86" ht="15" customHeight="1">
      <c r="A516" s="43" t="s">
        <v>22</v>
      </c>
      <c r="B516" s="70">
        <v>41409</v>
      </c>
      <c r="C516" s="71" t="s">
        <v>502</v>
      </c>
      <c r="D516" s="87"/>
      <c r="E516" s="72">
        <v>4</v>
      </c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72">
        <v>4</v>
      </c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72">
        <v>4</v>
      </c>
      <c r="CF516" s="66"/>
      <c r="CG516" s="67">
        <f t="shared" si="41"/>
        <v>0</v>
      </c>
    </row>
    <row r="517" spans="1:86" ht="15" customHeight="1">
      <c r="A517" s="43" t="s">
        <v>22</v>
      </c>
      <c r="B517" s="70">
        <v>41409</v>
      </c>
      <c r="C517" s="71" t="s">
        <v>502</v>
      </c>
      <c r="D517" s="87"/>
      <c r="E517" s="72">
        <v>4</v>
      </c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72">
        <v>4</v>
      </c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72">
        <v>4</v>
      </c>
      <c r="CF517" s="66"/>
      <c r="CG517" s="67">
        <f t="shared" si="41"/>
        <v>0</v>
      </c>
    </row>
    <row r="518" spans="1:86" ht="15" customHeight="1">
      <c r="A518" s="43" t="s">
        <v>22</v>
      </c>
      <c r="B518" s="70">
        <v>41410</v>
      </c>
      <c r="C518" s="71" t="s">
        <v>502</v>
      </c>
      <c r="D518" s="87"/>
      <c r="E518" s="72">
        <v>4</v>
      </c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72">
        <v>4</v>
      </c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72">
        <v>4</v>
      </c>
      <c r="CF518" s="66"/>
      <c r="CG518" s="67">
        <f t="shared" si="41"/>
        <v>0</v>
      </c>
    </row>
    <row r="519" spans="1:86" ht="15" customHeight="1">
      <c r="A519" s="43" t="s">
        <v>22</v>
      </c>
      <c r="B519" s="70">
        <v>41410</v>
      </c>
      <c r="C519" s="71" t="s">
        <v>502</v>
      </c>
      <c r="D519" s="87"/>
      <c r="E519" s="72">
        <v>4</v>
      </c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72">
        <v>4</v>
      </c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72">
        <v>4</v>
      </c>
      <c r="CF519" s="66"/>
      <c r="CG519" s="67">
        <f t="shared" si="41"/>
        <v>0</v>
      </c>
    </row>
    <row r="520" spans="1:86" ht="15" customHeight="1">
      <c r="A520" s="43" t="s">
        <v>22</v>
      </c>
      <c r="B520" s="70">
        <v>41410</v>
      </c>
      <c r="C520" s="71" t="s">
        <v>504</v>
      </c>
      <c r="D520" s="74" t="s">
        <v>813</v>
      </c>
      <c r="E520" s="72">
        <v>-25.5</v>
      </c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72">
        <v>-25.5</v>
      </c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72">
        <v>-25.5</v>
      </c>
      <c r="CF520" s="66"/>
      <c r="CG520" s="67">
        <f t="shared" si="41"/>
        <v>0</v>
      </c>
    </row>
    <row r="521" spans="1:86" ht="15" customHeight="1">
      <c r="A521" s="43" t="s">
        <v>22</v>
      </c>
      <c r="B521" s="70">
        <v>41410</v>
      </c>
      <c r="C521" s="71" t="s">
        <v>45</v>
      </c>
      <c r="D521" s="74"/>
      <c r="E521" s="72">
        <v>-100</v>
      </c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72">
        <v>-100</v>
      </c>
      <c r="CF521" s="66"/>
      <c r="CG521" s="67">
        <f t="shared" si="41"/>
        <v>-100</v>
      </c>
      <c r="CH521" s="1" t="s">
        <v>883</v>
      </c>
    </row>
    <row r="522" spans="1:86" ht="15" customHeight="1">
      <c r="A522" s="39" t="s">
        <v>23</v>
      </c>
      <c r="B522" s="70">
        <v>41506</v>
      </c>
      <c r="C522" s="71" t="s">
        <v>794</v>
      </c>
      <c r="D522" s="87"/>
      <c r="E522" s="72">
        <v>100</v>
      </c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72">
        <v>100</v>
      </c>
      <c r="CE522" s="66"/>
      <c r="CF522" s="66"/>
      <c r="CG522" s="67">
        <f t="shared" si="41"/>
        <v>100</v>
      </c>
      <c r="CH522" s="1" t="s">
        <v>883</v>
      </c>
    </row>
    <row r="523" spans="1:86" ht="15" customHeight="1">
      <c r="A523" s="39" t="s">
        <v>23</v>
      </c>
      <c r="B523" s="70">
        <v>41411</v>
      </c>
      <c r="C523" s="71" t="s">
        <v>507</v>
      </c>
      <c r="D523" s="87"/>
      <c r="E523" s="72">
        <v>18</v>
      </c>
      <c r="F523" s="66"/>
      <c r="G523" s="66"/>
      <c r="H523" s="66"/>
      <c r="I523" s="66"/>
      <c r="J523" s="66"/>
      <c r="K523" s="66"/>
      <c r="L523" s="72">
        <v>18</v>
      </c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72">
        <v>18</v>
      </c>
      <c r="CE523" s="66"/>
      <c r="CF523" s="66"/>
      <c r="CG523" s="67">
        <f t="shared" si="41"/>
        <v>0</v>
      </c>
    </row>
    <row r="524" spans="1:86" ht="15" customHeight="1">
      <c r="A524" s="43" t="s">
        <v>22</v>
      </c>
      <c r="B524" s="70">
        <v>41411</v>
      </c>
      <c r="C524" s="71" t="s">
        <v>851</v>
      </c>
      <c r="D524" s="87" t="s">
        <v>150</v>
      </c>
      <c r="E524" s="80">
        <v>44.08</v>
      </c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72">
        <v>3</v>
      </c>
      <c r="BS524" s="72">
        <v>0.71</v>
      </c>
      <c r="BT524" s="72">
        <v>0.37</v>
      </c>
      <c r="BU524" s="66"/>
      <c r="BV524" s="66"/>
      <c r="BW524" s="66"/>
      <c r="BX524" s="66"/>
      <c r="BY524" s="66"/>
      <c r="BZ524" s="66"/>
      <c r="CA524" s="80">
        <v>40</v>
      </c>
      <c r="CB524" s="66"/>
      <c r="CC524" s="66"/>
      <c r="CD524" s="66"/>
      <c r="CE524" s="80">
        <v>44.08</v>
      </c>
      <c r="CF524" s="66"/>
      <c r="CG524" s="67">
        <f t="shared" si="41"/>
        <v>0</v>
      </c>
    </row>
    <row r="525" spans="1:86" ht="15" customHeight="1">
      <c r="A525" s="43" t="s">
        <v>22</v>
      </c>
      <c r="B525" s="70">
        <v>41414</v>
      </c>
      <c r="C525" s="71" t="s">
        <v>502</v>
      </c>
      <c r="D525" s="87"/>
      <c r="E525" s="80">
        <v>4</v>
      </c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80">
        <v>4</v>
      </c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80">
        <v>4</v>
      </c>
      <c r="CF525" s="66"/>
      <c r="CG525" s="67">
        <f t="shared" si="41"/>
        <v>0</v>
      </c>
    </row>
    <row r="526" spans="1:86" ht="15" customHeight="1">
      <c r="A526" s="43" t="s">
        <v>22</v>
      </c>
      <c r="B526" s="70">
        <v>41414</v>
      </c>
      <c r="C526" s="71" t="s">
        <v>766</v>
      </c>
      <c r="D526" s="87"/>
      <c r="E526" s="80">
        <v>30</v>
      </c>
      <c r="F526" s="66"/>
      <c r="G526" s="66"/>
      <c r="H526" s="66"/>
      <c r="I526" s="66"/>
      <c r="J526" s="66"/>
      <c r="K526" s="80">
        <v>30</v>
      </c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80">
        <v>30</v>
      </c>
      <c r="CF526" s="66"/>
      <c r="CG526" s="67">
        <f t="shared" si="41"/>
        <v>0</v>
      </c>
    </row>
    <row r="527" spans="1:86" ht="15" customHeight="1">
      <c r="A527" s="43" t="s">
        <v>22</v>
      </c>
      <c r="B527" s="70">
        <v>41415</v>
      </c>
      <c r="C527" s="71" t="s">
        <v>502</v>
      </c>
      <c r="D527" s="87"/>
      <c r="E527" s="80">
        <v>4</v>
      </c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80">
        <v>4</v>
      </c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80">
        <v>4</v>
      </c>
      <c r="CF527" s="66"/>
      <c r="CG527" s="67">
        <f t="shared" si="41"/>
        <v>0</v>
      </c>
    </row>
    <row r="528" spans="1:86" ht="15" customHeight="1">
      <c r="A528" s="43" t="s">
        <v>22</v>
      </c>
      <c r="B528" s="70">
        <v>41415</v>
      </c>
      <c r="C528" s="71" t="s">
        <v>502</v>
      </c>
      <c r="D528" s="87"/>
      <c r="E528" s="80">
        <v>4</v>
      </c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80">
        <v>4</v>
      </c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80">
        <v>4</v>
      </c>
      <c r="CF528" s="66"/>
      <c r="CG528" s="67">
        <f t="shared" si="41"/>
        <v>0</v>
      </c>
    </row>
    <row r="529" spans="1:85" ht="15" customHeight="1">
      <c r="A529" s="43" t="s">
        <v>22</v>
      </c>
      <c r="B529" s="70">
        <v>41415</v>
      </c>
      <c r="C529" s="71" t="s">
        <v>767</v>
      </c>
      <c r="D529" s="74" t="s">
        <v>814</v>
      </c>
      <c r="E529" s="80">
        <v>-1.35</v>
      </c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80">
        <v>-1.35</v>
      </c>
      <c r="BM529" s="80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80">
        <v>-1.35</v>
      </c>
      <c r="CF529" s="66"/>
      <c r="CG529" s="67">
        <f t="shared" si="41"/>
        <v>0</v>
      </c>
    </row>
    <row r="530" spans="1:85" ht="15" customHeight="1">
      <c r="A530" s="43" t="s">
        <v>22</v>
      </c>
      <c r="B530" s="70">
        <v>41415</v>
      </c>
      <c r="C530" s="71" t="s">
        <v>768</v>
      </c>
      <c r="D530" s="74" t="s">
        <v>815</v>
      </c>
      <c r="E530" s="80">
        <v>-8</v>
      </c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80">
        <v>-8</v>
      </c>
      <c r="BM530" s="80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80">
        <v>-8</v>
      </c>
      <c r="CF530" s="66"/>
      <c r="CG530" s="67">
        <f t="shared" si="41"/>
        <v>0</v>
      </c>
    </row>
    <row r="531" spans="1:85" ht="15" customHeight="1">
      <c r="A531" s="43" t="s">
        <v>22</v>
      </c>
      <c r="B531" s="70">
        <v>41415</v>
      </c>
      <c r="C531" s="71" t="s">
        <v>769</v>
      </c>
      <c r="D531" s="74" t="s">
        <v>816</v>
      </c>
      <c r="E531" s="80">
        <v>-50</v>
      </c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80">
        <v>-50</v>
      </c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80">
        <v>-50</v>
      </c>
      <c r="CF531" s="66"/>
      <c r="CG531" s="67">
        <f t="shared" si="41"/>
        <v>0</v>
      </c>
    </row>
    <row r="532" spans="1:85" ht="15" customHeight="1">
      <c r="A532" s="43" t="s">
        <v>22</v>
      </c>
      <c r="B532" s="70">
        <v>41416</v>
      </c>
      <c r="C532" s="71" t="s">
        <v>502</v>
      </c>
      <c r="D532" s="87"/>
      <c r="E532" s="80">
        <v>4</v>
      </c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80">
        <v>4</v>
      </c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80">
        <v>4</v>
      </c>
      <c r="CF532" s="66"/>
      <c r="CG532" s="67">
        <f t="shared" si="41"/>
        <v>0</v>
      </c>
    </row>
    <row r="533" spans="1:85" ht="15" customHeight="1">
      <c r="A533" s="43" t="s">
        <v>22</v>
      </c>
      <c r="B533" s="70">
        <v>41416</v>
      </c>
      <c r="C533" s="71" t="s">
        <v>502</v>
      </c>
      <c r="D533" s="87"/>
      <c r="E533" s="80">
        <v>4</v>
      </c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80">
        <v>4</v>
      </c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80">
        <v>4</v>
      </c>
      <c r="CF533" s="66"/>
      <c r="CG533" s="67">
        <f t="shared" si="41"/>
        <v>0</v>
      </c>
    </row>
    <row r="534" spans="1:85" ht="15" customHeight="1">
      <c r="A534" s="43" t="s">
        <v>22</v>
      </c>
      <c r="B534" s="70">
        <v>41416</v>
      </c>
      <c r="C534" s="71" t="s">
        <v>502</v>
      </c>
      <c r="D534" s="87"/>
      <c r="E534" s="80">
        <v>4</v>
      </c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80">
        <v>4</v>
      </c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80">
        <v>4</v>
      </c>
      <c r="CF534" s="66"/>
      <c r="CG534" s="67">
        <f t="shared" si="41"/>
        <v>0</v>
      </c>
    </row>
    <row r="535" spans="1:85" ht="15" customHeight="1">
      <c r="A535" s="43" t="s">
        <v>22</v>
      </c>
      <c r="B535" s="70">
        <v>41417</v>
      </c>
      <c r="C535" s="71" t="s">
        <v>502</v>
      </c>
      <c r="D535" s="87"/>
      <c r="E535" s="80">
        <v>4</v>
      </c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80">
        <v>4</v>
      </c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80">
        <v>4</v>
      </c>
      <c r="CF535" s="66"/>
      <c r="CG535" s="67">
        <f t="shared" si="41"/>
        <v>0</v>
      </c>
    </row>
    <row r="536" spans="1:85" ht="15" customHeight="1">
      <c r="A536" s="43" t="s">
        <v>22</v>
      </c>
      <c r="B536" s="70">
        <v>41417</v>
      </c>
      <c r="C536" s="71" t="s">
        <v>502</v>
      </c>
      <c r="D536" s="87"/>
      <c r="E536" s="80">
        <v>4</v>
      </c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80">
        <v>4</v>
      </c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80">
        <v>4</v>
      </c>
      <c r="CF536" s="66"/>
      <c r="CG536" s="67">
        <f t="shared" si="41"/>
        <v>0</v>
      </c>
    </row>
    <row r="537" spans="1:85" ht="15" customHeight="1">
      <c r="A537" s="43" t="s">
        <v>22</v>
      </c>
      <c r="B537" s="70">
        <v>41418</v>
      </c>
      <c r="C537" s="71" t="s">
        <v>502</v>
      </c>
      <c r="D537" s="87"/>
      <c r="E537" s="80">
        <v>4</v>
      </c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80">
        <v>4</v>
      </c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80">
        <v>4</v>
      </c>
      <c r="CF537" s="66"/>
      <c r="CG537" s="67">
        <f t="shared" si="41"/>
        <v>0</v>
      </c>
    </row>
    <row r="538" spans="1:85" ht="15" customHeight="1">
      <c r="A538" s="43" t="s">
        <v>22</v>
      </c>
      <c r="B538" s="70">
        <v>41418</v>
      </c>
      <c r="C538" s="71" t="s">
        <v>502</v>
      </c>
      <c r="D538" s="87"/>
      <c r="E538" s="80">
        <v>4</v>
      </c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80">
        <v>4</v>
      </c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80">
        <v>4</v>
      </c>
      <c r="CF538" s="66"/>
      <c r="CG538" s="67">
        <f t="shared" si="41"/>
        <v>0</v>
      </c>
    </row>
    <row r="539" spans="1:85" ht="15" customHeight="1">
      <c r="A539" s="43" t="s">
        <v>22</v>
      </c>
      <c r="B539" s="70">
        <v>41418</v>
      </c>
      <c r="C539" s="71" t="s">
        <v>767</v>
      </c>
      <c r="D539" s="74" t="s">
        <v>817</v>
      </c>
      <c r="E539" s="80">
        <v>-10</v>
      </c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80">
        <v>-10</v>
      </c>
      <c r="BM539" s="80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80">
        <v>-10</v>
      </c>
      <c r="CF539" s="66"/>
      <c r="CG539" s="67">
        <f t="shared" si="41"/>
        <v>0</v>
      </c>
    </row>
    <row r="540" spans="1:85" ht="15" customHeight="1">
      <c r="A540" s="43" t="s">
        <v>22</v>
      </c>
      <c r="B540" s="70">
        <v>41421</v>
      </c>
      <c r="C540" s="71" t="s">
        <v>502</v>
      </c>
      <c r="D540" s="87"/>
      <c r="E540" s="80">
        <v>4</v>
      </c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80">
        <v>4</v>
      </c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80">
        <v>4</v>
      </c>
      <c r="CF540" s="66"/>
      <c r="CG540" s="67">
        <f t="shared" si="41"/>
        <v>0</v>
      </c>
    </row>
    <row r="541" spans="1:85" ht="15" customHeight="1">
      <c r="A541" s="43" t="s">
        <v>22</v>
      </c>
      <c r="B541" s="70">
        <v>41421</v>
      </c>
      <c r="C541" s="71" t="s">
        <v>502</v>
      </c>
      <c r="D541" s="87"/>
      <c r="E541" s="80">
        <v>4</v>
      </c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80">
        <v>4</v>
      </c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80">
        <v>4</v>
      </c>
      <c r="CF541" s="66"/>
      <c r="CG541" s="67">
        <f t="shared" si="41"/>
        <v>0</v>
      </c>
    </row>
    <row r="542" spans="1:85" ht="15" customHeight="1">
      <c r="A542" s="39" t="s">
        <v>23</v>
      </c>
      <c r="B542" s="70">
        <v>41422</v>
      </c>
      <c r="C542" s="71" t="s">
        <v>117</v>
      </c>
      <c r="D542" s="74" t="s">
        <v>818</v>
      </c>
      <c r="E542" s="72">
        <v>-145.19999999999999</v>
      </c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72">
        <v>-145.19999999999999</v>
      </c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7">
        <f t="shared" si="41"/>
        <v>0</v>
      </c>
    </row>
    <row r="543" spans="1:85" ht="15" customHeight="1">
      <c r="A543" s="43" t="s">
        <v>22</v>
      </c>
      <c r="B543" s="70">
        <v>41422</v>
      </c>
      <c r="C543" s="71" t="s">
        <v>502</v>
      </c>
      <c r="D543" s="87"/>
      <c r="E543" s="80">
        <v>4</v>
      </c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80">
        <v>4</v>
      </c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80">
        <v>4</v>
      </c>
      <c r="CF543" s="66"/>
      <c r="CG543" s="67">
        <f t="shared" si="41"/>
        <v>0</v>
      </c>
    </row>
    <row r="544" spans="1:85" ht="15" customHeight="1">
      <c r="A544" s="84" t="s">
        <v>129</v>
      </c>
      <c r="B544" s="70">
        <v>41422</v>
      </c>
      <c r="C544" s="71" t="s">
        <v>758</v>
      </c>
      <c r="D544" s="87"/>
      <c r="E544" s="105">
        <v>40</v>
      </c>
      <c r="F544" s="66"/>
      <c r="G544" s="66"/>
      <c r="H544" s="66"/>
      <c r="I544" s="66"/>
      <c r="J544" s="66"/>
      <c r="K544" s="66"/>
      <c r="L544" s="66"/>
      <c r="M544" s="66"/>
      <c r="N544" s="66"/>
      <c r="O544" s="105">
        <v>40</v>
      </c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105">
        <v>40</v>
      </c>
      <c r="CG544" s="67">
        <f t="shared" si="41"/>
        <v>0</v>
      </c>
    </row>
    <row r="545" spans="1:86" ht="15" customHeight="1">
      <c r="A545" s="39" t="s">
        <v>23</v>
      </c>
      <c r="B545" s="70">
        <v>41423</v>
      </c>
      <c r="C545" s="71" t="s">
        <v>508</v>
      </c>
      <c r="D545" s="74" t="s">
        <v>819</v>
      </c>
      <c r="E545" s="72">
        <v>-255.33</v>
      </c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72">
        <v>-255.33</v>
      </c>
      <c r="BM545" s="72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7">
        <f t="shared" si="41"/>
        <v>0</v>
      </c>
    </row>
    <row r="546" spans="1:86" ht="15" customHeight="1">
      <c r="A546" s="39" t="s">
        <v>23</v>
      </c>
      <c r="B546" s="70">
        <v>41423</v>
      </c>
      <c r="C546" s="71" t="s">
        <v>906</v>
      </c>
      <c r="D546" s="87" t="s">
        <v>144</v>
      </c>
      <c r="E546" s="72">
        <v>-0.25</v>
      </c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72">
        <v>-0.25</v>
      </c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7">
        <f t="shared" si="41"/>
        <v>0</v>
      </c>
    </row>
    <row r="547" spans="1:86" ht="15" customHeight="1">
      <c r="A547" s="39" t="s">
        <v>23</v>
      </c>
      <c r="B547" s="70">
        <v>41423</v>
      </c>
      <c r="C547" s="71" t="s">
        <v>509</v>
      </c>
      <c r="D547" s="74" t="s">
        <v>820</v>
      </c>
      <c r="E547" s="72">
        <v>-114.9</v>
      </c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72">
        <v>-114.9</v>
      </c>
      <c r="BM547" s="72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7">
        <f t="shared" si="41"/>
        <v>0</v>
      </c>
    </row>
    <row r="548" spans="1:86" ht="15" customHeight="1">
      <c r="A548" s="39" t="s">
        <v>23</v>
      </c>
      <c r="B548" s="70">
        <v>41423</v>
      </c>
      <c r="C548" s="71" t="s">
        <v>906</v>
      </c>
      <c r="D548" s="87" t="s">
        <v>144</v>
      </c>
      <c r="E548" s="72">
        <v>-0.25</v>
      </c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72">
        <v>-0.25</v>
      </c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7">
        <f t="shared" si="41"/>
        <v>0</v>
      </c>
    </row>
    <row r="549" spans="1:86" ht="15" customHeight="1">
      <c r="A549" s="84" t="s">
        <v>129</v>
      </c>
      <c r="B549" s="70">
        <v>41423</v>
      </c>
      <c r="C549" s="71" t="s">
        <v>898</v>
      </c>
      <c r="D549" s="74" t="s">
        <v>821</v>
      </c>
      <c r="E549" s="105">
        <v>-2.9</v>
      </c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105">
        <v>-2.9</v>
      </c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105">
        <v>-2.9</v>
      </c>
      <c r="CG549" s="67">
        <f t="shared" si="41"/>
        <v>0</v>
      </c>
    </row>
    <row r="550" spans="1:86" ht="15" customHeight="1">
      <c r="A550" s="84" t="s">
        <v>129</v>
      </c>
      <c r="B550" s="70">
        <v>41423</v>
      </c>
      <c r="C550" s="71" t="s">
        <v>899</v>
      </c>
      <c r="D550" s="74" t="s">
        <v>900</v>
      </c>
      <c r="E550" s="105">
        <v>-16.5</v>
      </c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105">
        <v>-16.5</v>
      </c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105">
        <v>-16.5</v>
      </c>
      <c r="CG550" s="67">
        <f t="shared" si="41"/>
        <v>0</v>
      </c>
    </row>
    <row r="551" spans="1:86" ht="15" customHeight="1">
      <c r="A551" s="84" t="s">
        <v>129</v>
      </c>
      <c r="B551" s="70">
        <v>41423</v>
      </c>
      <c r="C551" s="71" t="s">
        <v>903</v>
      </c>
      <c r="D551" s="74" t="s">
        <v>901</v>
      </c>
      <c r="E551" s="105">
        <v>-5.5</v>
      </c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105">
        <v>-5.5</v>
      </c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105">
        <v>-5.5</v>
      </c>
      <c r="CG551" s="67">
        <f t="shared" si="41"/>
        <v>0</v>
      </c>
    </row>
    <row r="552" spans="1:86" ht="15" customHeight="1">
      <c r="A552" s="84" t="s">
        <v>129</v>
      </c>
      <c r="B552" s="70">
        <v>41423</v>
      </c>
      <c r="C552" s="71" t="s">
        <v>904</v>
      </c>
      <c r="D552" s="74" t="s">
        <v>902</v>
      </c>
      <c r="E552" s="105">
        <v>-39.630000000000003</v>
      </c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105">
        <v>-39.630000000000003</v>
      </c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105">
        <v>-39.630000000000003</v>
      </c>
      <c r="CG552" s="67">
        <f t="shared" si="41"/>
        <v>0</v>
      </c>
    </row>
    <row r="553" spans="1:86" ht="15" customHeight="1">
      <c r="A553" s="43" t="s">
        <v>22</v>
      </c>
      <c r="B553" s="70">
        <v>41424</v>
      </c>
      <c r="C553" s="71" t="s">
        <v>502</v>
      </c>
      <c r="D553" s="87"/>
      <c r="E553" s="80">
        <v>4</v>
      </c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80">
        <v>4</v>
      </c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80">
        <v>4</v>
      </c>
      <c r="CF553" s="66"/>
      <c r="CG553" s="67">
        <f t="shared" si="41"/>
        <v>0</v>
      </c>
    </row>
    <row r="554" spans="1:86" ht="15" customHeight="1">
      <c r="A554" s="43" t="s">
        <v>22</v>
      </c>
      <c r="B554" s="70">
        <v>41424</v>
      </c>
      <c r="C554" s="71" t="s">
        <v>502</v>
      </c>
      <c r="D554" s="87"/>
      <c r="E554" s="80">
        <v>4</v>
      </c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80">
        <v>4</v>
      </c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80">
        <v>4</v>
      </c>
      <c r="CF554" s="66"/>
      <c r="CG554" s="67">
        <f t="shared" si="41"/>
        <v>0</v>
      </c>
    </row>
    <row r="555" spans="1:86" ht="15" customHeight="1">
      <c r="A555" s="39" t="s">
        <v>23</v>
      </c>
      <c r="B555" s="70">
        <v>41425</v>
      </c>
      <c r="C555" s="71" t="s">
        <v>141</v>
      </c>
      <c r="D555" s="87" t="s">
        <v>150</v>
      </c>
      <c r="E555" s="72">
        <v>22.08</v>
      </c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72">
        <v>3</v>
      </c>
      <c r="BS555" s="72">
        <v>0.71</v>
      </c>
      <c r="BT555" s="72">
        <v>0.37</v>
      </c>
      <c r="BU555" s="66"/>
      <c r="BV555" s="66"/>
      <c r="BW555" s="66"/>
      <c r="BX555" s="66"/>
      <c r="BY555" s="66"/>
      <c r="BZ555" s="66"/>
      <c r="CA555" s="72">
        <v>18</v>
      </c>
      <c r="CB555" s="66"/>
      <c r="CC555" s="66"/>
      <c r="CD555" s="66"/>
      <c r="CE555" s="66"/>
      <c r="CF555" s="66"/>
      <c r="CG555" s="67">
        <f t="shared" si="41"/>
        <v>0</v>
      </c>
    </row>
    <row r="556" spans="1:86" ht="15" customHeight="1">
      <c r="A556" s="43" t="s">
        <v>22</v>
      </c>
      <c r="B556" s="70">
        <v>41425</v>
      </c>
      <c r="C556" s="71" t="s">
        <v>502</v>
      </c>
      <c r="D556" s="87"/>
      <c r="E556" s="80">
        <v>4</v>
      </c>
      <c r="F556" s="66"/>
      <c r="G556" s="66"/>
      <c r="H556" s="66"/>
      <c r="I556" s="66"/>
      <c r="J556" s="88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80">
        <v>4</v>
      </c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8"/>
      <c r="AJ556" s="66"/>
      <c r="AK556" s="68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80">
        <v>4</v>
      </c>
      <c r="CF556" s="66"/>
      <c r="CG556" s="67">
        <f t="shared" si="41"/>
        <v>0</v>
      </c>
    </row>
    <row r="557" spans="1:86" ht="15" customHeight="1">
      <c r="A557" s="84" t="s">
        <v>129</v>
      </c>
      <c r="B557" s="70">
        <v>41425</v>
      </c>
      <c r="C557" s="71" t="s">
        <v>440</v>
      </c>
      <c r="D557" s="87"/>
      <c r="E557" s="105">
        <v>-175.47</v>
      </c>
      <c r="F557" s="66"/>
      <c r="G557" s="66"/>
      <c r="H557" s="66"/>
      <c r="I557" s="66"/>
      <c r="J557" s="88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105">
        <v>-175.47</v>
      </c>
      <c r="CG557" s="67">
        <f t="shared" si="41"/>
        <v>-175.47</v>
      </c>
      <c r="CH557" s="1" t="s">
        <v>883</v>
      </c>
    </row>
    <row r="558" spans="1:86" ht="15" customHeight="1">
      <c r="A558" s="43" t="s">
        <v>22</v>
      </c>
      <c r="B558" s="70">
        <v>41425</v>
      </c>
      <c r="C558" s="71" t="s">
        <v>133</v>
      </c>
      <c r="D558" s="87"/>
      <c r="E558" s="80">
        <v>175.47</v>
      </c>
      <c r="F558" s="66"/>
      <c r="G558" s="66"/>
      <c r="H558" s="66"/>
      <c r="I558" s="66"/>
      <c r="J558" s="88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80">
        <v>175.47</v>
      </c>
      <c r="CF558" s="66"/>
      <c r="CG558" s="67">
        <f t="shared" si="41"/>
        <v>175.47</v>
      </c>
      <c r="CH558" s="1" t="s">
        <v>883</v>
      </c>
    </row>
    <row r="559" spans="1:86" ht="15" customHeight="1">
      <c r="A559" s="43" t="s">
        <v>22</v>
      </c>
      <c r="B559" s="70">
        <v>41425</v>
      </c>
      <c r="C559" s="71" t="s">
        <v>502</v>
      </c>
      <c r="D559" s="87"/>
      <c r="E559" s="80">
        <v>4</v>
      </c>
      <c r="F559" s="66"/>
      <c r="G559" s="66"/>
      <c r="H559" s="66"/>
      <c r="I559" s="66"/>
      <c r="J559" s="88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80">
        <v>4</v>
      </c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80">
        <v>4</v>
      </c>
      <c r="CF559" s="66"/>
      <c r="CG559" s="67">
        <f t="shared" si="41"/>
        <v>0</v>
      </c>
    </row>
    <row r="560" spans="1:86" ht="15" customHeight="1">
      <c r="A560" s="84" t="s">
        <v>129</v>
      </c>
      <c r="B560" s="70">
        <v>41425</v>
      </c>
      <c r="C560" s="71" t="s">
        <v>760</v>
      </c>
      <c r="D560" s="87"/>
      <c r="E560" s="105">
        <v>24</v>
      </c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105">
        <v>24</v>
      </c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105">
        <v>24</v>
      </c>
      <c r="CG560" s="67">
        <f t="shared" si="41"/>
        <v>0</v>
      </c>
    </row>
    <row r="561" spans="1:85" ht="15" customHeight="1">
      <c r="A561" s="84" t="s">
        <v>129</v>
      </c>
      <c r="B561" s="70">
        <v>41425</v>
      </c>
      <c r="C561" s="71" t="s">
        <v>142</v>
      </c>
      <c r="D561" s="87"/>
      <c r="E561" s="105">
        <v>83</v>
      </c>
      <c r="F561" s="66"/>
      <c r="G561" s="66"/>
      <c r="H561" s="66"/>
      <c r="I561" s="66"/>
      <c r="J561" s="88"/>
      <c r="K561" s="66"/>
      <c r="L561" s="66"/>
      <c r="M561" s="66"/>
      <c r="N561" s="66"/>
      <c r="O561" s="105">
        <v>83</v>
      </c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105">
        <v>83</v>
      </c>
      <c r="CG561" s="67">
        <f t="shared" si="41"/>
        <v>0</v>
      </c>
    </row>
    <row r="562" spans="1:85" ht="15" customHeight="1">
      <c r="A562" s="84" t="s">
        <v>129</v>
      </c>
      <c r="B562" s="70">
        <v>41425</v>
      </c>
      <c r="C562" s="71" t="s">
        <v>143</v>
      </c>
      <c r="D562" s="87"/>
      <c r="E562" s="105">
        <v>45</v>
      </c>
      <c r="F562" s="66"/>
      <c r="G562" s="66"/>
      <c r="H562" s="66"/>
      <c r="I562" s="66"/>
      <c r="J562" s="88"/>
      <c r="K562" s="66"/>
      <c r="L562" s="66"/>
      <c r="M562" s="66"/>
      <c r="N562" s="66"/>
      <c r="O562" s="66"/>
      <c r="P562" s="105">
        <v>45</v>
      </c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105">
        <v>45</v>
      </c>
      <c r="CG562" s="67">
        <f t="shared" si="41"/>
        <v>0</v>
      </c>
    </row>
    <row r="563" spans="1:85" ht="15" customHeight="1">
      <c r="A563" s="39" t="s">
        <v>23</v>
      </c>
      <c r="B563" s="70">
        <v>41428</v>
      </c>
      <c r="C563" s="71" t="s">
        <v>118</v>
      </c>
      <c r="D563" s="74" t="s">
        <v>823</v>
      </c>
      <c r="E563" s="72">
        <v>-554.72</v>
      </c>
      <c r="F563" s="66"/>
      <c r="G563" s="66"/>
      <c r="H563" s="66"/>
      <c r="I563" s="66"/>
      <c r="J563" s="88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72">
        <f>E563*0.52</f>
        <v>-288.45440000000002</v>
      </c>
      <c r="AI563" s="66"/>
      <c r="AJ563" s="72">
        <f>E563*0.03</f>
        <v>-16.6416</v>
      </c>
      <c r="AK563" s="66"/>
      <c r="AL563" s="66"/>
      <c r="AM563" s="66"/>
      <c r="AN563" s="72">
        <f>E563*0.45</f>
        <v>-249.62400000000002</v>
      </c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7">
        <f t="shared" si="41"/>
        <v>0</v>
      </c>
    </row>
    <row r="564" spans="1:85" ht="15" customHeight="1">
      <c r="A564" s="39" t="s">
        <v>23</v>
      </c>
      <c r="B564" s="70">
        <v>41428</v>
      </c>
      <c r="C564" s="71" t="s">
        <v>119</v>
      </c>
      <c r="D564" s="74" t="s">
        <v>823</v>
      </c>
      <c r="E564" s="72">
        <v>-1013.89</v>
      </c>
      <c r="F564" s="66"/>
      <c r="G564" s="66"/>
      <c r="H564" s="66"/>
      <c r="I564" s="66"/>
      <c r="J564" s="88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72">
        <f>(E564/6.75)*3.25</f>
        <v>-488.16925925925926</v>
      </c>
      <c r="AO564" s="66"/>
      <c r="AP564" s="72">
        <f>(E564/6.75)*3.5</f>
        <v>-525.72074074074078</v>
      </c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7">
        <f t="shared" si="41"/>
        <v>0</v>
      </c>
    </row>
    <row r="565" spans="1:85" ht="15" customHeight="1">
      <c r="A565" s="39" t="s">
        <v>23</v>
      </c>
      <c r="B565" s="70">
        <v>41428</v>
      </c>
      <c r="C565" s="71" t="s">
        <v>121</v>
      </c>
      <c r="D565" s="74" t="s">
        <v>823</v>
      </c>
      <c r="E565" s="72">
        <v>-180</v>
      </c>
      <c r="F565" s="66"/>
      <c r="G565" s="66"/>
      <c r="H565" s="66"/>
      <c r="I565" s="66"/>
      <c r="J565" s="88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72">
        <v>-180</v>
      </c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7">
        <f t="shared" si="41"/>
        <v>0</v>
      </c>
    </row>
    <row r="566" spans="1:85" ht="15" customHeight="1">
      <c r="A566" s="39" t="s">
        <v>23</v>
      </c>
      <c r="B566" s="70">
        <v>41428</v>
      </c>
      <c r="C566" s="71" t="s">
        <v>426</v>
      </c>
      <c r="D566" s="74" t="s">
        <v>823</v>
      </c>
      <c r="E566" s="72">
        <v>-80</v>
      </c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72">
        <v>-80</v>
      </c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7">
        <f t="shared" si="41"/>
        <v>0</v>
      </c>
    </row>
    <row r="567" spans="1:85" ht="15" customHeight="1">
      <c r="A567" s="39" t="s">
        <v>23</v>
      </c>
      <c r="B567" s="70">
        <v>41428</v>
      </c>
      <c r="C567" s="71" t="s">
        <v>122</v>
      </c>
      <c r="D567" s="74" t="s">
        <v>823</v>
      </c>
      <c r="E567" s="72">
        <v>-100</v>
      </c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72">
        <v>-100</v>
      </c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7">
        <f t="shared" si="41"/>
        <v>0</v>
      </c>
    </row>
    <row r="568" spans="1:85" ht="15" customHeight="1">
      <c r="A568" s="39" t="s">
        <v>23</v>
      </c>
      <c r="B568" s="70">
        <v>41428</v>
      </c>
      <c r="C568" s="71" t="s">
        <v>16</v>
      </c>
      <c r="D568" s="74" t="s">
        <v>823</v>
      </c>
      <c r="E568" s="72">
        <v>-80</v>
      </c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72">
        <v>-80</v>
      </c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7">
        <f t="shared" si="41"/>
        <v>0</v>
      </c>
    </row>
    <row r="569" spans="1:85" ht="15" customHeight="1">
      <c r="A569" s="39" t="s">
        <v>23</v>
      </c>
      <c r="B569" s="70">
        <v>41428</v>
      </c>
      <c r="C569" s="71" t="s">
        <v>123</v>
      </c>
      <c r="D569" s="74" t="s">
        <v>823</v>
      </c>
      <c r="E569" s="72">
        <v>-80</v>
      </c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72">
        <v>-80</v>
      </c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7">
        <f t="shared" si="41"/>
        <v>0</v>
      </c>
    </row>
    <row r="570" spans="1:85" ht="15" customHeight="1">
      <c r="A570" s="39" t="s">
        <v>23</v>
      </c>
      <c r="B570" s="70">
        <v>41428</v>
      </c>
      <c r="C570" s="71" t="s">
        <v>124</v>
      </c>
      <c r="D570" s="74" t="s">
        <v>823</v>
      </c>
      <c r="E570" s="72">
        <v>-80</v>
      </c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72">
        <v>-80</v>
      </c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7">
        <f t="shared" si="41"/>
        <v>0</v>
      </c>
    </row>
    <row r="571" spans="1:85" ht="15" customHeight="1" thickBot="1">
      <c r="A571" s="39" t="s">
        <v>23</v>
      </c>
      <c r="B571" s="70">
        <v>41453</v>
      </c>
      <c r="C571" s="71" t="s">
        <v>13</v>
      </c>
      <c r="D571" s="74" t="s">
        <v>840</v>
      </c>
      <c r="E571" s="72">
        <v>-947.78</v>
      </c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72">
        <v>-384.93524088907657</v>
      </c>
      <c r="AK571" s="72">
        <v>-7.6590285513509979</v>
      </c>
      <c r="AO571" s="72">
        <v>-326.88187011326477</v>
      </c>
      <c r="AQ571" s="72">
        <v>-228.30386044630748</v>
      </c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7">
        <f t="shared" si="41"/>
        <v>0</v>
      </c>
    </row>
    <row r="572" spans="1:85" ht="15" customHeight="1" thickTop="1" thickBot="1">
      <c r="A572" s="10"/>
      <c r="B572" s="41"/>
      <c r="C572" s="42" t="s">
        <v>169</v>
      </c>
      <c r="D572" s="77"/>
      <c r="E572" s="90">
        <f>SUM(E480:E571)</f>
        <v>-1786.6400000000008</v>
      </c>
      <c r="F572" s="90">
        <f t="shared" ref="F572:BU572" si="42">SUM(F480:F571)</f>
        <v>0</v>
      </c>
      <c r="G572" s="90">
        <f t="shared" si="42"/>
        <v>0</v>
      </c>
      <c r="H572" s="90">
        <f t="shared" si="42"/>
        <v>0</v>
      </c>
      <c r="I572" s="90">
        <f t="shared" si="42"/>
        <v>0</v>
      </c>
      <c r="J572" s="90">
        <f t="shared" si="42"/>
        <v>0</v>
      </c>
      <c r="K572" s="90">
        <f t="shared" si="42"/>
        <v>30</v>
      </c>
      <c r="L572" s="90">
        <f t="shared" si="42"/>
        <v>1440</v>
      </c>
      <c r="M572" s="90">
        <f t="shared" si="42"/>
        <v>0</v>
      </c>
      <c r="N572" s="90">
        <f t="shared" si="42"/>
        <v>0</v>
      </c>
      <c r="O572" s="90">
        <f t="shared" si="42"/>
        <v>973</v>
      </c>
      <c r="P572" s="90">
        <f t="shared" si="42"/>
        <v>383</v>
      </c>
      <c r="Q572" s="90">
        <f t="shared" si="42"/>
        <v>0</v>
      </c>
      <c r="R572" s="90">
        <f t="shared" si="42"/>
        <v>0</v>
      </c>
      <c r="S572" s="90">
        <f t="shared" si="42"/>
        <v>0</v>
      </c>
      <c r="T572" s="90">
        <f t="shared" si="42"/>
        <v>0</v>
      </c>
      <c r="U572" s="90">
        <f t="shared" si="42"/>
        <v>0</v>
      </c>
      <c r="V572" s="90">
        <f t="shared" si="42"/>
        <v>0</v>
      </c>
      <c r="W572" s="90">
        <f t="shared" si="42"/>
        <v>132</v>
      </c>
      <c r="X572" s="90">
        <f t="shared" si="42"/>
        <v>0</v>
      </c>
      <c r="Y572" s="90">
        <f t="shared" si="42"/>
        <v>0</v>
      </c>
      <c r="Z572" s="90">
        <f t="shared" si="42"/>
        <v>0</v>
      </c>
      <c r="AA572" s="90">
        <f t="shared" si="42"/>
        <v>0</v>
      </c>
      <c r="AB572" s="90">
        <f t="shared" si="42"/>
        <v>0</v>
      </c>
      <c r="AC572" s="90">
        <f t="shared" si="42"/>
        <v>0</v>
      </c>
      <c r="AD572" s="90">
        <f t="shared" si="42"/>
        <v>0</v>
      </c>
      <c r="AE572" s="90">
        <f t="shared" si="42"/>
        <v>0</v>
      </c>
      <c r="AF572" s="90">
        <f t="shared" si="42"/>
        <v>0</v>
      </c>
      <c r="AG572" s="90">
        <f t="shared" si="42"/>
        <v>0</v>
      </c>
      <c r="AH572" s="90">
        <f t="shared" si="42"/>
        <v>-888.45440000000008</v>
      </c>
      <c r="AI572" s="90">
        <f t="shared" ref="AI572:AQ572" si="43">SUM(AI480:AI571)</f>
        <v>-384.93524088907657</v>
      </c>
      <c r="AJ572" s="90">
        <f t="shared" si="43"/>
        <v>-16.6416</v>
      </c>
      <c r="AK572" s="90">
        <f t="shared" si="43"/>
        <v>-7.6590285513509979</v>
      </c>
      <c r="AL572" s="90">
        <f t="shared" si="43"/>
        <v>0</v>
      </c>
      <c r="AM572" s="90">
        <f t="shared" si="43"/>
        <v>0</v>
      </c>
      <c r="AN572" s="90">
        <f t="shared" si="43"/>
        <v>-737.79325925925923</v>
      </c>
      <c r="AO572" s="90">
        <f t="shared" si="43"/>
        <v>-326.88187011326477</v>
      </c>
      <c r="AP572" s="90">
        <f t="shared" si="43"/>
        <v>-525.72074074074078</v>
      </c>
      <c r="AQ572" s="90">
        <f t="shared" si="43"/>
        <v>-228.30386044630748</v>
      </c>
      <c r="AR572" s="90">
        <f t="shared" si="42"/>
        <v>-15.9</v>
      </c>
      <c r="AS572" s="90">
        <f t="shared" si="42"/>
        <v>0</v>
      </c>
      <c r="AT572" s="90">
        <f t="shared" si="42"/>
        <v>0</v>
      </c>
      <c r="AU572" s="90">
        <f t="shared" si="42"/>
        <v>0</v>
      </c>
      <c r="AV572" s="90">
        <f t="shared" si="42"/>
        <v>0</v>
      </c>
      <c r="AW572" s="90">
        <f t="shared" si="42"/>
        <v>0</v>
      </c>
      <c r="AX572" s="90">
        <f t="shared" si="42"/>
        <v>0</v>
      </c>
      <c r="AY572" s="90">
        <f t="shared" si="42"/>
        <v>-75.5</v>
      </c>
      <c r="AZ572" s="90">
        <f t="shared" si="42"/>
        <v>0</v>
      </c>
      <c r="BA572" s="90">
        <f t="shared" si="42"/>
        <v>-215.85</v>
      </c>
      <c r="BB572" s="90">
        <f t="shared" si="42"/>
        <v>0</v>
      </c>
      <c r="BC572" s="90">
        <f t="shared" si="42"/>
        <v>0</v>
      </c>
      <c r="BD572" s="90">
        <f t="shared" si="42"/>
        <v>0</v>
      </c>
      <c r="BE572" s="90">
        <f t="shared" si="42"/>
        <v>0</v>
      </c>
      <c r="BF572" s="90">
        <f t="shared" si="42"/>
        <v>0</v>
      </c>
      <c r="BG572" s="90">
        <f t="shared" si="42"/>
        <v>0</v>
      </c>
      <c r="BH572" s="90">
        <f t="shared" si="42"/>
        <v>0</v>
      </c>
      <c r="BI572" s="90">
        <f t="shared" si="42"/>
        <v>0</v>
      </c>
      <c r="BJ572" s="90">
        <f t="shared" si="42"/>
        <v>-145.19999999999999</v>
      </c>
      <c r="BK572" s="90">
        <f t="shared" si="42"/>
        <v>0</v>
      </c>
      <c r="BL572" s="90">
        <f t="shared" si="42"/>
        <v>-590.11</v>
      </c>
      <c r="BM572" s="90"/>
      <c r="BN572" s="90">
        <f>SUM(BN480:BN571)</f>
        <v>0</v>
      </c>
      <c r="BO572" s="90">
        <f t="shared" si="42"/>
        <v>-3.56</v>
      </c>
      <c r="BP572" s="90">
        <f t="shared" si="42"/>
        <v>18</v>
      </c>
      <c r="BQ572" s="90">
        <f t="shared" si="42"/>
        <v>-3.78</v>
      </c>
      <c r="BR572" s="90">
        <f t="shared" si="42"/>
        <v>9</v>
      </c>
      <c r="BS572" s="90">
        <f t="shared" si="42"/>
        <v>2.13</v>
      </c>
      <c r="BT572" s="90">
        <f t="shared" si="42"/>
        <v>1.1000000000000001</v>
      </c>
      <c r="BU572" s="90">
        <f t="shared" si="42"/>
        <v>0</v>
      </c>
      <c r="BV572" s="90">
        <f t="shared" ref="BV572:BW572" si="44">SUM(BV480:BV571)</f>
        <v>-19.600000000000001</v>
      </c>
      <c r="BW572" s="90">
        <f t="shared" si="44"/>
        <v>-166.98</v>
      </c>
      <c r="BX572" s="90">
        <f t="shared" ref="BX572:CA572" si="45">SUM(BX480:BX571)</f>
        <v>-498</v>
      </c>
      <c r="BY572" s="90">
        <f t="shared" si="45"/>
        <v>0</v>
      </c>
      <c r="BZ572" s="90">
        <f t="shared" si="45"/>
        <v>0</v>
      </c>
      <c r="CA572" s="90">
        <f t="shared" si="45"/>
        <v>76</v>
      </c>
      <c r="CB572" s="65">
        <f>SUM(F572:AF572)</f>
        <v>2958</v>
      </c>
      <c r="CC572" s="65">
        <f>SUM(AH572:BZ572)</f>
        <v>-4820.6399999999994</v>
      </c>
      <c r="CD572" s="90">
        <f>SUM(CD480:CD571)</f>
        <v>162.07999999999998</v>
      </c>
      <c r="CE572" s="90">
        <f>SUM(CE480:CE571)</f>
        <v>226.76999999999998</v>
      </c>
      <c r="CF572" s="90">
        <f>SUM(CF480:CF571)</f>
        <v>0</v>
      </c>
      <c r="CG572" s="67">
        <f t="shared" si="41"/>
        <v>0</v>
      </c>
    </row>
    <row r="573" spans="1:85" ht="15" customHeight="1" thickTop="1">
      <c r="A573" s="43" t="s">
        <v>22</v>
      </c>
      <c r="B573" s="70">
        <v>41428</v>
      </c>
      <c r="C573" s="71" t="s">
        <v>502</v>
      </c>
      <c r="D573" s="87"/>
      <c r="E573" s="80">
        <v>4</v>
      </c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80">
        <v>4</v>
      </c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80">
        <v>4</v>
      </c>
      <c r="CF573" s="66"/>
      <c r="CG573" s="67">
        <f t="shared" si="41"/>
        <v>0</v>
      </c>
    </row>
    <row r="574" spans="1:85" ht="15" customHeight="1">
      <c r="A574" s="43" t="s">
        <v>22</v>
      </c>
      <c r="B574" s="70">
        <v>41428</v>
      </c>
      <c r="C574" s="71" t="s">
        <v>502</v>
      </c>
      <c r="D574" s="87"/>
      <c r="E574" s="80">
        <v>4</v>
      </c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80">
        <v>4</v>
      </c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80">
        <v>4</v>
      </c>
      <c r="CF574" s="66"/>
      <c r="CG574" s="67">
        <f t="shared" si="41"/>
        <v>0</v>
      </c>
    </row>
    <row r="575" spans="1:85" ht="15" customHeight="1">
      <c r="A575" s="43" t="s">
        <v>22</v>
      </c>
      <c r="B575" s="70">
        <v>41428</v>
      </c>
      <c r="C575" s="71" t="s">
        <v>770</v>
      </c>
      <c r="D575" s="74" t="s">
        <v>824</v>
      </c>
      <c r="E575" s="80">
        <v>-15</v>
      </c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80">
        <v>-15</v>
      </c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80">
        <v>-15</v>
      </c>
      <c r="CF575" s="66"/>
      <c r="CG575" s="67">
        <f t="shared" si="41"/>
        <v>0</v>
      </c>
    </row>
    <row r="576" spans="1:85" ht="15" customHeight="1">
      <c r="A576" s="43" t="s">
        <v>22</v>
      </c>
      <c r="B576" s="70">
        <v>41428</v>
      </c>
      <c r="C576" s="71" t="s">
        <v>137</v>
      </c>
      <c r="D576" s="87"/>
      <c r="E576" s="80">
        <v>5.7</v>
      </c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80">
        <v>5.7</v>
      </c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80">
        <v>5.7</v>
      </c>
      <c r="CF576" s="66"/>
      <c r="CG576" s="67">
        <f t="shared" si="41"/>
        <v>0</v>
      </c>
    </row>
    <row r="577" spans="1:85" ht="15" customHeight="1">
      <c r="A577" s="43" t="s">
        <v>22</v>
      </c>
      <c r="B577" s="70">
        <v>41428</v>
      </c>
      <c r="C577" s="71" t="s">
        <v>540</v>
      </c>
      <c r="D577" s="87"/>
      <c r="E577" s="80">
        <v>6</v>
      </c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80">
        <v>6</v>
      </c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80">
        <v>6</v>
      </c>
      <c r="CF577" s="66"/>
      <c r="CG577" s="67">
        <f t="shared" si="41"/>
        <v>0</v>
      </c>
    </row>
    <row r="578" spans="1:85" ht="15" customHeight="1">
      <c r="A578" s="43" t="s">
        <v>22</v>
      </c>
      <c r="B578" s="70">
        <v>41428</v>
      </c>
      <c r="C578" s="71" t="s">
        <v>880</v>
      </c>
      <c r="D578" s="87"/>
      <c r="E578" s="80">
        <v>-24.3</v>
      </c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80">
        <v>-24.3</v>
      </c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80">
        <v>-24.3</v>
      </c>
      <c r="CF578" s="66"/>
      <c r="CG578" s="67">
        <f t="shared" ref="CG578:CG641" si="46">E578-SUM(F578:CA578)</f>
        <v>0</v>
      </c>
    </row>
    <row r="579" spans="1:85" ht="15" customHeight="1">
      <c r="A579" s="43" t="s">
        <v>22</v>
      </c>
      <c r="B579" s="70">
        <v>41429</v>
      </c>
      <c r="C579" s="71" t="s">
        <v>540</v>
      </c>
      <c r="D579" s="87"/>
      <c r="E579" s="80">
        <v>10.5</v>
      </c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80">
        <v>10.5</v>
      </c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80">
        <v>10.5</v>
      </c>
      <c r="CF579" s="66"/>
      <c r="CG579" s="67">
        <f t="shared" si="46"/>
        <v>0</v>
      </c>
    </row>
    <row r="580" spans="1:85" ht="15" customHeight="1">
      <c r="A580" s="43" t="s">
        <v>22</v>
      </c>
      <c r="B580" s="70">
        <v>41429</v>
      </c>
      <c r="C580" s="71" t="s">
        <v>502</v>
      </c>
      <c r="D580" s="87"/>
      <c r="E580" s="80">
        <v>4</v>
      </c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80">
        <v>4</v>
      </c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80">
        <v>4</v>
      </c>
      <c r="CF580" s="66"/>
      <c r="CG580" s="67">
        <f t="shared" si="46"/>
        <v>0</v>
      </c>
    </row>
    <row r="581" spans="1:85" ht="15" customHeight="1">
      <c r="A581" s="43" t="s">
        <v>22</v>
      </c>
      <c r="B581" s="70">
        <v>41429</v>
      </c>
      <c r="C581" s="71" t="s">
        <v>540</v>
      </c>
      <c r="D581" s="87"/>
      <c r="E581" s="80">
        <v>9</v>
      </c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80">
        <v>9</v>
      </c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80">
        <v>9</v>
      </c>
      <c r="CF581" s="66"/>
      <c r="CG581" s="67">
        <f t="shared" si="46"/>
        <v>0</v>
      </c>
    </row>
    <row r="582" spans="1:85" ht="15" customHeight="1">
      <c r="A582" s="43" t="s">
        <v>22</v>
      </c>
      <c r="B582" s="70">
        <v>41429</v>
      </c>
      <c r="C582" s="71" t="s">
        <v>540</v>
      </c>
      <c r="D582" s="87"/>
      <c r="E582" s="80">
        <v>3</v>
      </c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80">
        <v>3</v>
      </c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80">
        <v>3</v>
      </c>
      <c r="CF582" s="66"/>
      <c r="CG582" s="67">
        <f t="shared" si="46"/>
        <v>0</v>
      </c>
    </row>
    <row r="583" spans="1:85" ht="15" customHeight="1">
      <c r="A583" s="43" t="s">
        <v>22</v>
      </c>
      <c r="B583" s="70">
        <v>41429</v>
      </c>
      <c r="C583" s="71" t="s">
        <v>540</v>
      </c>
      <c r="D583" s="87"/>
      <c r="E583" s="80">
        <v>3</v>
      </c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80">
        <v>3</v>
      </c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80">
        <v>3</v>
      </c>
      <c r="CF583" s="66"/>
      <c r="CG583" s="67">
        <f t="shared" si="46"/>
        <v>0</v>
      </c>
    </row>
    <row r="584" spans="1:85" ht="15" customHeight="1">
      <c r="A584" s="43" t="s">
        <v>22</v>
      </c>
      <c r="B584" s="70">
        <v>41429</v>
      </c>
      <c r="C584" s="71" t="s">
        <v>540</v>
      </c>
      <c r="D584" s="87"/>
      <c r="E584" s="80">
        <v>7.5</v>
      </c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80">
        <v>7.5</v>
      </c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80">
        <v>7.5</v>
      </c>
      <c r="CF584" s="66"/>
      <c r="CG584" s="67">
        <f t="shared" si="46"/>
        <v>0</v>
      </c>
    </row>
    <row r="585" spans="1:85" ht="15" customHeight="1">
      <c r="A585" s="43" t="s">
        <v>22</v>
      </c>
      <c r="B585" s="70">
        <v>41429</v>
      </c>
      <c r="C585" s="71" t="s">
        <v>502</v>
      </c>
      <c r="D585" s="87"/>
      <c r="E585" s="80">
        <v>4</v>
      </c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80">
        <v>4</v>
      </c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80">
        <v>4</v>
      </c>
      <c r="CF585" s="66"/>
      <c r="CG585" s="67">
        <f t="shared" si="46"/>
        <v>0</v>
      </c>
    </row>
    <row r="586" spans="1:85" ht="15" customHeight="1">
      <c r="A586" s="84" t="s">
        <v>129</v>
      </c>
      <c r="B586" s="70">
        <v>41429</v>
      </c>
      <c r="C586" s="71" t="s">
        <v>761</v>
      </c>
      <c r="D586" s="87"/>
      <c r="E586" s="105">
        <v>40</v>
      </c>
      <c r="F586" s="66"/>
      <c r="G586" s="66"/>
      <c r="H586" s="66"/>
      <c r="I586" s="66"/>
      <c r="J586" s="66"/>
      <c r="K586" s="66"/>
      <c r="L586" s="66"/>
      <c r="M586" s="66"/>
      <c r="N586" s="66"/>
      <c r="O586" s="105">
        <v>40</v>
      </c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105">
        <v>40</v>
      </c>
      <c r="CG586" s="67">
        <f t="shared" si="46"/>
        <v>0</v>
      </c>
    </row>
    <row r="587" spans="1:85" ht="15" customHeight="1">
      <c r="A587" s="39" t="s">
        <v>23</v>
      </c>
      <c r="B587" s="70">
        <v>41430</v>
      </c>
      <c r="C587" s="71" t="s">
        <v>896</v>
      </c>
      <c r="D587" s="87"/>
      <c r="E587" s="72">
        <v>1723.4</v>
      </c>
      <c r="F587" s="66"/>
      <c r="G587" s="66"/>
      <c r="H587" s="66"/>
      <c r="I587" s="66"/>
      <c r="J587" s="66"/>
      <c r="K587" s="66"/>
      <c r="L587" s="72">
        <v>647.4</v>
      </c>
      <c r="M587" s="66"/>
      <c r="N587" s="66"/>
      <c r="O587" s="72">
        <v>830</v>
      </c>
      <c r="P587" s="72">
        <v>246</v>
      </c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7">
        <f t="shared" si="46"/>
        <v>0</v>
      </c>
    </row>
    <row r="588" spans="1:85" ht="15" customHeight="1">
      <c r="A588" s="39" t="s">
        <v>23</v>
      </c>
      <c r="B588" s="70">
        <v>41430</v>
      </c>
      <c r="C588" s="71" t="s">
        <v>905</v>
      </c>
      <c r="D588" s="87" t="s">
        <v>144</v>
      </c>
      <c r="E588" s="72">
        <v>-17.75</v>
      </c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72">
        <v>-17.75</v>
      </c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7">
        <f t="shared" si="46"/>
        <v>0</v>
      </c>
    </row>
    <row r="589" spans="1:85" ht="15" customHeight="1">
      <c r="A589" s="39" t="s">
        <v>23</v>
      </c>
      <c r="B589" s="70">
        <v>41430</v>
      </c>
      <c r="C589" s="71" t="s">
        <v>21</v>
      </c>
      <c r="D589" s="87" t="s">
        <v>144</v>
      </c>
      <c r="E589" s="72">
        <v>-3.73</v>
      </c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72">
        <v>-3.73</v>
      </c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7">
        <f t="shared" si="46"/>
        <v>0</v>
      </c>
    </row>
    <row r="590" spans="1:85" ht="15" customHeight="1">
      <c r="A590" s="43" t="s">
        <v>22</v>
      </c>
      <c r="B590" s="70">
        <v>41430</v>
      </c>
      <c r="C590" s="71" t="s">
        <v>540</v>
      </c>
      <c r="D590" s="87"/>
      <c r="E590" s="80">
        <v>6</v>
      </c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80">
        <v>6</v>
      </c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80">
        <v>6</v>
      </c>
      <c r="CF590" s="66"/>
      <c r="CG590" s="67">
        <f t="shared" si="46"/>
        <v>0</v>
      </c>
    </row>
    <row r="591" spans="1:85" ht="15" customHeight="1">
      <c r="A591" s="43" t="s">
        <v>22</v>
      </c>
      <c r="B591" s="70">
        <v>41430</v>
      </c>
      <c r="C591" s="71" t="s">
        <v>540</v>
      </c>
      <c r="D591" s="87"/>
      <c r="E591" s="80">
        <v>6</v>
      </c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80">
        <v>6</v>
      </c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80">
        <v>6</v>
      </c>
      <c r="CF591" s="66"/>
      <c r="CG591" s="67">
        <f t="shared" si="46"/>
        <v>0</v>
      </c>
    </row>
    <row r="592" spans="1:85" ht="15" customHeight="1">
      <c r="A592" s="43" t="s">
        <v>22</v>
      </c>
      <c r="B592" s="70">
        <v>41430</v>
      </c>
      <c r="C592" s="71" t="s">
        <v>502</v>
      </c>
      <c r="D592" s="87"/>
      <c r="E592" s="80">
        <v>4</v>
      </c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80">
        <v>4</v>
      </c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80">
        <v>4</v>
      </c>
      <c r="CF592" s="66"/>
      <c r="CG592" s="67">
        <f t="shared" si="46"/>
        <v>0</v>
      </c>
    </row>
    <row r="593" spans="1:86" ht="15" customHeight="1">
      <c r="A593" s="43" t="s">
        <v>22</v>
      </c>
      <c r="B593" s="70">
        <v>41430</v>
      </c>
      <c r="C593" s="71" t="s">
        <v>540</v>
      </c>
      <c r="D593" s="87"/>
      <c r="E593" s="80">
        <v>4.5</v>
      </c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80">
        <v>4.5</v>
      </c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80">
        <v>4.5</v>
      </c>
      <c r="CF593" s="66"/>
      <c r="CG593" s="67">
        <f t="shared" si="46"/>
        <v>0</v>
      </c>
    </row>
    <row r="594" spans="1:86" ht="15" customHeight="1">
      <c r="A594" s="43" t="s">
        <v>22</v>
      </c>
      <c r="B594" s="70">
        <v>41430</v>
      </c>
      <c r="C594" s="71" t="s">
        <v>540</v>
      </c>
      <c r="D594" s="87"/>
      <c r="E594" s="80">
        <v>3</v>
      </c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80">
        <v>3</v>
      </c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80">
        <v>3</v>
      </c>
      <c r="CF594" s="66"/>
      <c r="CG594" s="67">
        <f t="shared" si="46"/>
        <v>0</v>
      </c>
    </row>
    <row r="595" spans="1:86" ht="15" customHeight="1">
      <c r="A595" s="43" t="s">
        <v>22</v>
      </c>
      <c r="B595" s="70">
        <v>41431</v>
      </c>
      <c r="C595" s="71" t="s">
        <v>772</v>
      </c>
      <c r="D595" s="87"/>
      <c r="E595" s="80">
        <v>-84.83</v>
      </c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80">
        <v>-84.83</v>
      </c>
      <c r="CF595" s="66"/>
      <c r="CG595" s="67">
        <f t="shared" si="46"/>
        <v>-84.83</v>
      </c>
      <c r="CH595" s="1" t="s">
        <v>883</v>
      </c>
    </row>
    <row r="596" spans="1:86" ht="15" customHeight="1">
      <c r="A596" s="43" t="s">
        <v>22</v>
      </c>
      <c r="B596" s="70">
        <v>41438</v>
      </c>
      <c r="C596" s="71" t="s">
        <v>544</v>
      </c>
      <c r="D596" s="87"/>
      <c r="E596" s="80">
        <v>84.83</v>
      </c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80">
        <v>84.83</v>
      </c>
      <c r="CF596" s="66"/>
      <c r="CG596" s="67">
        <f t="shared" si="46"/>
        <v>84.83</v>
      </c>
      <c r="CH596" s="1" t="s">
        <v>883</v>
      </c>
    </row>
    <row r="597" spans="1:86" ht="15" customHeight="1">
      <c r="A597" s="43" t="s">
        <v>22</v>
      </c>
      <c r="B597" s="70">
        <v>41431</v>
      </c>
      <c r="C597" s="71" t="s">
        <v>773</v>
      </c>
      <c r="D597" s="87"/>
      <c r="E597" s="80">
        <v>18</v>
      </c>
      <c r="F597" s="66"/>
      <c r="G597" s="66"/>
      <c r="H597" s="66"/>
      <c r="I597" s="66"/>
      <c r="J597" s="66"/>
      <c r="K597" s="66"/>
      <c r="L597" s="80">
        <v>18</v>
      </c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80">
        <v>18</v>
      </c>
      <c r="CF597" s="66"/>
      <c r="CG597" s="67">
        <f t="shared" si="46"/>
        <v>0</v>
      </c>
    </row>
    <row r="598" spans="1:86" ht="15" customHeight="1">
      <c r="A598" s="43" t="s">
        <v>22</v>
      </c>
      <c r="B598" s="70">
        <v>41431</v>
      </c>
      <c r="C598" s="71" t="s">
        <v>540</v>
      </c>
      <c r="D598" s="87"/>
      <c r="E598" s="80">
        <v>6</v>
      </c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80">
        <v>6</v>
      </c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80">
        <v>6</v>
      </c>
      <c r="CF598" s="66"/>
      <c r="CG598" s="67">
        <f t="shared" si="46"/>
        <v>0</v>
      </c>
    </row>
    <row r="599" spans="1:86" ht="15" customHeight="1">
      <c r="A599" s="43" t="s">
        <v>22</v>
      </c>
      <c r="B599" s="70">
        <v>41431</v>
      </c>
      <c r="C599" s="71" t="s">
        <v>540</v>
      </c>
      <c r="D599" s="87"/>
      <c r="E599" s="80">
        <v>6</v>
      </c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80">
        <v>6</v>
      </c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80">
        <v>6</v>
      </c>
      <c r="CF599" s="66"/>
      <c r="CG599" s="67">
        <f t="shared" si="46"/>
        <v>0</v>
      </c>
    </row>
    <row r="600" spans="1:86" ht="15" customHeight="1">
      <c r="A600" s="43" t="s">
        <v>22</v>
      </c>
      <c r="B600" s="70">
        <v>41431</v>
      </c>
      <c r="C600" s="71" t="s">
        <v>502</v>
      </c>
      <c r="D600" s="87"/>
      <c r="E600" s="80">
        <v>4</v>
      </c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80">
        <v>4</v>
      </c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80">
        <v>4</v>
      </c>
      <c r="CF600" s="66"/>
      <c r="CG600" s="67">
        <f t="shared" si="46"/>
        <v>0</v>
      </c>
    </row>
    <row r="601" spans="1:86" ht="15" customHeight="1">
      <c r="A601" s="43" t="s">
        <v>22</v>
      </c>
      <c r="B601" s="70">
        <v>41431</v>
      </c>
      <c r="C601" s="71" t="s">
        <v>540</v>
      </c>
      <c r="D601" s="87"/>
      <c r="E601" s="80">
        <v>6</v>
      </c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80">
        <v>6</v>
      </c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80">
        <v>6</v>
      </c>
      <c r="CF601" s="66"/>
      <c r="CG601" s="67">
        <f t="shared" si="46"/>
        <v>0</v>
      </c>
    </row>
    <row r="602" spans="1:86" ht="15" customHeight="1">
      <c r="A602" s="43" t="s">
        <v>22</v>
      </c>
      <c r="B602" s="70">
        <v>41431</v>
      </c>
      <c r="C602" s="71" t="s">
        <v>540</v>
      </c>
      <c r="D602" s="87"/>
      <c r="E602" s="80">
        <v>6</v>
      </c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80">
        <v>6</v>
      </c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80">
        <v>6</v>
      </c>
      <c r="CF602" s="66"/>
      <c r="CG602" s="67">
        <f t="shared" si="46"/>
        <v>0</v>
      </c>
    </row>
    <row r="603" spans="1:86" ht="15" customHeight="1">
      <c r="A603" s="43" t="s">
        <v>22</v>
      </c>
      <c r="B603" s="70">
        <v>41431</v>
      </c>
      <c r="C603" s="71" t="s">
        <v>540</v>
      </c>
      <c r="D603" s="87"/>
      <c r="E603" s="80">
        <v>4.5</v>
      </c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80">
        <v>4.5</v>
      </c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80">
        <v>4.5</v>
      </c>
      <c r="CF603" s="66"/>
      <c r="CG603" s="67">
        <f t="shared" si="46"/>
        <v>0</v>
      </c>
    </row>
    <row r="604" spans="1:86" ht="15" customHeight="1">
      <c r="A604" s="43" t="s">
        <v>22</v>
      </c>
      <c r="B604" s="70">
        <v>41431</v>
      </c>
      <c r="C604" s="71" t="s">
        <v>540</v>
      </c>
      <c r="D604" s="87"/>
      <c r="E604" s="80">
        <v>3</v>
      </c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80">
        <v>3</v>
      </c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80">
        <v>3</v>
      </c>
      <c r="CF604" s="66"/>
      <c r="CG604" s="67">
        <f t="shared" si="46"/>
        <v>0</v>
      </c>
    </row>
    <row r="605" spans="1:86" ht="15" customHeight="1">
      <c r="A605" s="43" t="s">
        <v>22</v>
      </c>
      <c r="B605" s="70">
        <v>41431</v>
      </c>
      <c r="C605" s="71" t="s">
        <v>540</v>
      </c>
      <c r="D605" s="87"/>
      <c r="E605" s="80">
        <v>9</v>
      </c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80">
        <v>9</v>
      </c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80">
        <v>9</v>
      </c>
      <c r="CF605" s="66"/>
      <c r="CG605" s="67">
        <f t="shared" si="46"/>
        <v>0</v>
      </c>
    </row>
    <row r="606" spans="1:86" ht="15" customHeight="1">
      <c r="A606" s="43" t="s">
        <v>22</v>
      </c>
      <c r="B606" s="70">
        <v>41431</v>
      </c>
      <c r="C606" s="71" t="s">
        <v>540</v>
      </c>
      <c r="D606" s="87"/>
      <c r="E606" s="80">
        <v>1.5</v>
      </c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80">
        <v>1.5</v>
      </c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80">
        <v>1.5</v>
      </c>
      <c r="CF606" s="66"/>
      <c r="CG606" s="67">
        <f t="shared" si="46"/>
        <v>0</v>
      </c>
    </row>
    <row r="607" spans="1:86" ht="15" customHeight="1">
      <c r="A607" s="43" t="s">
        <v>22</v>
      </c>
      <c r="B607" s="70">
        <v>41431</v>
      </c>
      <c r="C607" s="71" t="s">
        <v>540</v>
      </c>
      <c r="D607" s="87"/>
      <c r="E607" s="80">
        <v>6</v>
      </c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80">
        <v>6</v>
      </c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80">
        <v>6</v>
      </c>
      <c r="CF607" s="66"/>
      <c r="CG607" s="67">
        <f t="shared" si="46"/>
        <v>0</v>
      </c>
    </row>
    <row r="608" spans="1:86" ht="15" customHeight="1">
      <c r="A608" s="84" t="s">
        <v>129</v>
      </c>
      <c r="B608" s="70">
        <v>41431</v>
      </c>
      <c r="C608" s="71" t="s">
        <v>469</v>
      </c>
      <c r="D608" s="87"/>
      <c r="E608" s="105">
        <v>20</v>
      </c>
      <c r="F608" s="66"/>
      <c r="G608" s="66"/>
      <c r="H608" s="66"/>
      <c r="I608" s="66"/>
      <c r="J608" s="66"/>
      <c r="K608" s="66"/>
      <c r="L608" s="66"/>
      <c r="M608" s="66"/>
      <c r="N608" s="66"/>
      <c r="O608" s="105">
        <v>20</v>
      </c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105">
        <v>20</v>
      </c>
      <c r="CG608" s="67">
        <f t="shared" si="46"/>
        <v>0</v>
      </c>
    </row>
    <row r="609" spans="1:85" ht="15" customHeight="1">
      <c r="A609" s="84" t="s">
        <v>129</v>
      </c>
      <c r="B609" s="70">
        <v>41432</v>
      </c>
      <c r="C609" s="71" t="s">
        <v>467</v>
      </c>
      <c r="D609" s="87"/>
      <c r="E609" s="105">
        <v>28</v>
      </c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105">
        <v>28</v>
      </c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105">
        <v>28</v>
      </c>
      <c r="CG609" s="67">
        <f t="shared" si="46"/>
        <v>0</v>
      </c>
    </row>
    <row r="610" spans="1:85" ht="15" customHeight="1">
      <c r="A610" s="43" t="s">
        <v>22</v>
      </c>
      <c r="B610" s="70">
        <v>41432</v>
      </c>
      <c r="C610" s="71" t="s">
        <v>502</v>
      </c>
      <c r="D610" s="87"/>
      <c r="E610" s="80">
        <v>8</v>
      </c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80">
        <v>8</v>
      </c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80">
        <v>8</v>
      </c>
      <c r="CF610" s="66"/>
      <c r="CG610" s="67">
        <f t="shared" si="46"/>
        <v>0</v>
      </c>
    </row>
    <row r="611" spans="1:85" ht="15" customHeight="1">
      <c r="A611" s="43" t="s">
        <v>22</v>
      </c>
      <c r="B611" s="70">
        <v>41432</v>
      </c>
      <c r="C611" s="71" t="s">
        <v>540</v>
      </c>
      <c r="D611" s="87"/>
      <c r="E611" s="80">
        <v>6</v>
      </c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80">
        <v>6</v>
      </c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80">
        <v>6</v>
      </c>
      <c r="CF611" s="66"/>
      <c r="CG611" s="67">
        <f t="shared" si="46"/>
        <v>0</v>
      </c>
    </row>
    <row r="612" spans="1:85" ht="15" customHeight="1">
      <c r="A612" s="43" t="s">
        <v>22</v>
      </c>
      <c r="B612" s="70">
        <v>41432</v>
      </c>
      <c r="C612" s="71" t="s">
        <v>540</v>
      </c>
      <c r="D612" s="87"/>
      <c r="E612" s="80">
        <v>3</v>
      </c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80">
        <v>3</v>
      </c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80">
        <v>3</v>
      </c>
      <c r="CF612" s="66"/>
      <c r="CG612" s="67">
        <f t="shared" si="46"/>
        <v>0</v>
      </c>
    </row>
    <row r="613" spans="1:85" ht="15" customHeight="1">
      <c r="A613" s="43" t="s">
        <v>22</v>
      </c>
      <c r="B613" s="70">
        <v>41435</v>
      </c>
      <c r="C613" s="71" t="s">
        <v>774</v>
      </c>
      <c r="D613" s="74" t="s">
        <v>825</v>
      </c>
      <c r="E613" s="80">
        <v>-36</v>
      </c>
      <c r="F613" s="66"/>
      <c r="G613" s="66"/>
      <c r="H613" s="66"/>
      <c r="I613" s="66"/>
      <c r="J613" s="66"/>
      <c r="K613" s="66"/>
      <c r="L613" s="80">
        <v>-36</v>
      </c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80">
        <v>-36</v>
      </c>
      <c r="CF613" s="66"/>
      <c r="CG613" s="67">
        <f t="shared" si="46"/>
        <v>0</v>
      </c>
    </row>
    <row r="614" spans="1:85" ht="15" customHeight="1">
      <c r="A614" s="43" t="s">
        <v>22</v>
      </c>
      <c r="B614" s="70">
        <v>41435</v>
      </c>
      <c r="C614" s="71" t="s">
        <v>540</v>
      </c>
      <c r="D614" s="87"/>
      <c r="E614" s="80">
        <v>4.5</v>
      </c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80">
        <v>4.5</v>
      </c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80">
        <v>4.5</v>
      </c>
      <c r="CF614" s="66"/>
      <c r="CG614" s="67">
        <f t="shared" si="46"/>
        <v>0</v>
      </c>
    </row>
    <row r="615" spans="1:85" ht="15" customHeight="1">
      <c r="A615" s="43" t="s">
        <v>22</v>
      </c>
      <c r="B615" s="70">
        <v>41435</v>
      </c>
      <c r="C615" s="71" t="s">
        <v>540</v>
      </c>
      <c r="D615" s="87"/>
      <c r="E615" s="80">
        <v>6</v>
      </c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80">
        <v>6</v>
      </c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80">
        <v>6</v>
      </c>
      <c r="CF615" s="66"/>
      <c r="CG615" s="67">
        <f t="shared" si="46"/>
        <v>0</v>
      </c>
    </row>
    <row r="616" spans="1:85" ht="15" customHeight="1">
      <c r="A616" s="43" t="s">
        <v>22</v>
      </c>
      <c r="B616" s="70">
        <v>41435</v>
      </c>
      <c r="C616" s="71" t="s">
        <v>540</v>
      </c>
      <c r="D616" s="87"/>
      <c r="E616" s="80">
        <v>4.5</v>
      </c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80">
        <v>4.5</v>
      </c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80">
        <v>4.5</v>
      </c>
      <c r="CF616" s="66"/>
      <c r="CG616" s="67">
        <f t="shared" si="46"/>
        <v>0</v>
      </c>
    </row>
    <row r="617" spans="1:85" ht="15" customHeight="1">
      <c r="A617" s="43" t="s">
        <v>22</v>
      </c>
      <c r="B617" s="70">
        <v>41435</v>
      </c>
      <c r="C617" s="71" t="s">
        <v>502</v>
      </c>
      <c r="D617" s="87"/>
      <c r="E617" s="80">
        <v>4</v>
      </c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80">
        <v>4</v>
      </c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80">
        <v>4</v>
      </c>
      <c r="CF617" s="66"/>
      <c r="CG617" s="67">
        <f t="shared" si="46"/>
        <v>0</v>
      </c>
    </row>
    <row r="618" spans="1:85" ht="15" customHeight="1">
      <c r="A618" s="43" t="s">
        <v>22</v>
      </c>
      <c r="B618" s="70">
        <v>41435</v>
      </c>
      <c r="C618" s="71" t="s">
        <v>540</v>
      </c>
      <c r="D618" s="87"/>
      <c r="E618" s="80">
        <v>6</v>
      </c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80">
        <v>6</v>
      </c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80">
        <v>6</v>
      </c>
      <c r="CF618" s="66"/>
      <c r="CG618" s="67">
        <f t="shared" si="46"/>
        <v>0</v>
      </c>
    </row>
    <row r="619" spans="1:85" ht="15" customHeight="1">
      <c r="A619" s="43" t="s">
        <v>22</v>
      </c>
      <c r="B619" s="70">
        <v>41435</v>
      </c>
      <c r="C619" s="71" t="s">
        <v>540</v>
      </c>
      <c r="D619" s="87"/>
      <c r="E619" s="80">
        <v>9</v>
      </c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80">
        <v>9</v>
      </c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80">
        <v>9</v>
      </c>
      <c r="CF619" s="66"/>
      <c r="CG619" s="67">
        <f t="shared" si="46"/>
        <v>0</v>
      </c>
    </row>
    <row r="620" spans="1:85" ht="15" customHeight="1">
      <c r="A620" s="84" t="s">
        <v>129</v>
      </c>
      <c r="B620" s="70">
        <v>41435</v>
      </c>
      <c r="C620" s="71" t="s">
        <v>762</v>
      </c>
      <c r="D620" s="87"/>
      <c r="E620" s="105">
        <v>20</v>
      </c>
      <c r="F620" s="66"/>
      <c r="G620" s="66"/>
      <c r="H620" s="66"/>
      <c r="I620" s="66"/>
      <c r="J620" s="66"/>
      <c r="K620" s="66"/>
      <c r="L620" s="66"/>
      <c r="M620" s="66"/>
      <c r="N620" s="66"/>
      <c r="O620" s="105">
        <v>20</v>
      </c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105">
        <v>20</v>
      </c>
      <c r="CG620" s="67">
        <f t="shared" si="46"/>
        <v>0</v>
      </c>
    </row>
    <row r="621" spans="1:85" ht="15" customHeight="1">
      <c r="A621" s="39" t="s">
        <v>23</v>
      </c>
      <c r="B621" s="70">
        <v>41436</v>
      </c>
      <c r="C621" s="71" t="s">
        <v>859</v>
      </c>
      <c r="D621" s="87" t="s">
        <v>150</v>
      </c>
      <c r="E621" s="72">
        <v>-12.6</v>
      </c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72">
        <v>-12.6</v>
      </c>
      <c r="CB621" s="66"/>
      <c r="CC621" s="66"/>
      <c r="CD621" s="66"/>
      <c r="CE621" s="66"/>
      <c r="CF621" s="66"/>
      <c r="CG621" s="67">
        <f t="shared" si="46"/>
        <v>0</v>
      </c>
    </row>
    <row r="622" spans="1:85" ht="15" customHeight="1">
      <c r="A622" s="39" t="s">
        <v>23</v>
      </c>
      <c r="B622" s="70">
        <v>41436</v>
      </c>
      <c r="C622" s="71" t="s">
        <v>912</v>
      </c>
      <c r="D622" s="87" t="s">
        <v>151</v>
      </c>
      <c r="E622" s="72">
        <v>-3</v>
      </c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72">
        <v>-3</v>
      </c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7">
        <f t="shared" si="46"/>
        <v>0</v>
      </c>
    </row>
    <row r="623" spans="1:85" ht="15" customHeight="1">
      <c r="A623" s="39" t="s">
        <v>23</v>
      </c>
      <c r="B623" s="70">
        <v>41436</v>
      </c>
      <c r="C623" s="71" t="s">
        <v>915</v>
      </c>
      <c r="D623" s="87" t="s">
        <v>151</v>
      </c>
      <c r="E623" s="72">
        <v>-0.71</v>
      </c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72">
        <v>-0.71</v>
      </c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7">
        <f t="shared" si="46"/>
        <v>0</v>
      </c>
    </row>
    <row r="624" spans="1:85" ht="15" customHeight="1">
      <c r="A624" s="39" t="s">
        <v>23</v>
      </c>
      <c r="B624" s="70">
        <v>41436</v>
      </c>
      <c r="C624" s="71" t="s">
        <v>916</v>
      </c>
      <c r="D624" s="87" t="s">
        <v>151</v>
      </c>
      <c r="E624" s="72">
        <v>-0.37</v>
      </c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72">
        <v>-0.37</v>
      </c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7">
        <f t="shared" si="46"/>
        <v>0</v>
      </c>
    </row>
    <row r="625" spans="1:85" ht="15" customHeight="1">
      <c r="A625" s="43" t="s">
        <v>22</v>
      </c>
      <c r="B625" s="70">
        <v>41436</v>
      </c>
      <c r="C625" s="71" t="s">
        <v>540</v>
      </c>
      <c r="D625" s="87"/>
      <c r="E625" s="80">
        <v>3</v>
      </c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80">
        <v>3</v>
      </c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80">
        <v>3</v>
      </c>
      <c r="CF625" s="66"/>
      <c r="CG625" s="67">
        <f t="shared" si="46"/>
        <v>0</v>
      </c>
    </row>
    <row r="626" spans="1:85" ht="15" customHeight="1">
      <c r="A626" s="43" t="s">
        <v>22</v>
      </c>
      <c r="B626" s="70">
        <v>41436</v>
      </c>
      <c r="C626" s="71" t="s">
        <v>540</v>
      </c>
      <c r="D626" s="87"/>
      <c r="E626" s="80">
        <v>22.5</v>
      </c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80">
        <v>22.5</v>
      </c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80">
        <v>22.5</v>
      </c>
      <c r="CF626" s="66"/>
      <c r="CG626" s="67">
        <f t="shared" si="46"/>
        <v>0</v>
      </c>
    </row>
    <row r="627" spans="1:85" ht="15" customHeight="1">
      <c r="A627" s="43" t="s">
        <v>22</v>
      </c>
      <c r="B627" s="70">
        <v>41436</v>
      </c>
      <c r="C627" s="71" t="s">
        <v>540</v>
      </c>
      <c r="D627" s="87"/>
      <c r="E627" s="80">
        <v>3</v>
      </c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80">
        <v>3</v>
      </c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80">
        <v>3</v>
      </c>
      <c r="CF627" s="66"/>
      <c r="CG627" s="67">
        <f t="shared" si="46"/>
        <v>0</v>
      </c>
    </row>
    <row r="628" spans="1:85" ht="15" customHeight="1">
      <c r="A628" s="43" t="s">
        <v>22</v>
      </c>
      <c r="B628" s="70">
        <v>41436</v>
      </c>
      <c r="C628" s="71" t="s">
        <v>502</v>
      </c>
      <c r="D628" s="87"/>
      <c r="E628" s="80">
        <v>8</v>
      </c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80">
        <v>8</v>
      </c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80">
        <v>8</v>
      </c>
      <c r="CF628" s="66"/>
      <c r="CG628" s="67">
        <f t="shared" si="46"/>
        <v>0</v>
      </c>
    </row>
    <row r="629" spans="1:85" ht="15" customHeight="1">
      <c r="A629" s="43" t="s">
        <v>22</v>
      </c>
      <c r="B629" s="70">
        <v>41436</v>
      </c>
      <c r="C629" s="71" t="s">
        <v>540</v>
      </c>
      <c r="D629" s="87"/>
      <c r="E629" s="80">
        <v>1.5</v>
      </c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80">
        <v>1.5</v>
      </c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80">
        <v>1.5</v>
      </c>
      <c r="CF629" s="66"/>
      <c r="CG629" s="67">
        <f t="shared" si="46"/>
        <v>0</v>
      </c>
    </row>
    <row r="630" spans="1:85" ht="15" customHeight="1">
      <c r="A630" s="43" t="s">
        <v>22</v>
      </c>
      <c r="B630" s="70">
        <v>41436</v>
      </c>
      <c r="C630" s="71" t="s">
        <v>540</v>
      </c>
      <c r="D630" s="87"/>
      <c r="E630" s="80">
        <v>12</v>
      </c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80">
        <v>12</v>
      </c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80">
        <v>12</v>
      </c>
      <c r="CF630" s="66"/>
      <c r="CG630" s="67">
        <f t="shared" si="46"/>
        <v>0</v>
      </c>
    </row>
    <row r="631" spans="1:85" ht="15" customHeight="1">
      <c r="A631" s="43" t="s">
        <v>22</v>
      </c>
      <c r="B631" s="70">
        <v>41436</v>
      </c>
      <c r="C631" s="71" t="s">
        <v>775</v>
      </c>
      <c r="D631" s="74" t="s">
        <v>826</v>
      </c>
      <c r="E631" s="80">
        <v>-6.5</v>
      </c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80">
        <v>-6.5</v>
      </c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80">
        <v>-6.5</v>
      </c>
      <c r="CF631" s="66"/>
      <c r="CG631" s="67">
        <f t="shared" si="46"/>
        <v>0</v>
      </c>
    </row>
    <row r="632" spans="1:85" ht="15" customHeight="1">
      <c r="A632" s="39" t="s">
        <v>23</v>
      </c>
      <c r="B632" s="70">
        <v>41437</v>
      </c>
      <c r="C632" s="71" t="s">
        <v>514</v>
      </c>
      <c r="D632" s="74" t="s">
        <v>827</v>
      </c>
      <c r="E632" s="72">
        <v>-23.75</v>
      </c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72">
        <v>-23.75</v>
      </c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7">
        <f t="shared" si="46"/>
        <v>0</v>
      </c>
    </row>
    <row r="633" spans="1:85" ht="15" customHeight="1">
      <c r="A633" s="43" t="s">
        <v>22</v>
      </c>
      <c r="B633" s="70">
        <v>41437</v>
      </c>
      <c r="C633" s="71" t="s">
        <v>767</v>
      </c>
      <c r="D633" s="74" t="s">
        <v>828</v>
      </c>
      <c r="E633" s="80">
        <v>-1.57</v>
      </c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80">
        <v>-1.57</v>
      </c>
      <c r="BM633" s="80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80">
        <v>-1.57</v>
      </c>
      <c r="CF633" s="66"/>
      <c r="CG633" s="67">
        <f t="shared" si="46"/>
        <v>0</v>
      </c>
    </row>
    <row r="634" spans="1:85" ht="15" customHeight="1">
      <c r="A634" s="43" t="s">
        <v>22</v>
      </c>
      <c r="B634" s="70">
        <v>41437</v>
      </c>
      <c r="C634" s="71" t="s">
        <v>540</v>
      </c>
      <c r="D634" s="87"/>
      <c r="E634" s="80">
        <v>3</v>
      </c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80">
        <v>3</v>
      </c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80">
        <v>3</v>
      </c>
      <c r="CF634" s="66"/>
      <c r="CG634" s="67">
        <f t="shared" si="46"/>
        <v>0</v>
      </c>
    </row>
    <row r="635" spans="1:85" ht="15" customHeight="1">
      <c r="A635" s="43" t="s">
        <v>22</v>
      </c>
      <c r="B635" s="70">
        <v>41437</v>
      </c>
      <c r="C635" s="71" t="s">
        <v>502</v>
      </c>
      <c r="D635" s="87"/>
      <c r="E635" s="80">
        <v>4</v>
      </c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80">
        <v>4</v>
      </c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80">
        <v>4</v>
      </c>
      <c r="CF635" s="66"/>
      <c r="CG635" s="67">
        <f t="shared" si="46"/>
        <v>0</v>
      </c>
    </row>
    <row r="636" spans="1:85" ht="15" customHeight="1">
      <c r="A636" s="43" t="s">
        <v>22</v>
      </c>
      <c r="B636" s="70">
        <v>41437</v>
      </c>
      <c r="C636" s="71" t="s">
        <v>540</v>
      </c>
      <c r="D636" s="87"/>
      <c r="E636" s="80">
        <v>6</v>
      </c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80">
        <v>6</v>
      </c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80">
        <v>6</v>
      </c>
      <c r="CF636" s="66"/>
      <c r="CG636" s="67">
        <f t="shared" si="46"/>
        <v>0</v>
      </c>
    </row>
    <row r="637" spans="1:85" ht="15" customHeight="1">
      <c r="A637" s="43" t="s">
        <v>22</v>
      </c>
      <c r="B637" s="70">
        <v>41437</v>
      </c>
      <c r="C637" s="71" t="s">
        <v>540</v>
      </c>
      <c r="D637" s="87"/>
      <c r="E637" s="80">
        <v>4.5</v>
      </c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80">
        <v>4.5</v>
      </c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80">
        <v>4.5</v>
      </c>
      <c r="CF637" s="66"/>
      <c r="CG637" s="67">
        <f t="shared" si="46"/>
        <v>0</v>
      </c>
    </row>
    <row r="638" spans="1:85" ht="15" customHeight="1">
      <c r="A638" s="43" t="s">
        <v>22</v>
      </c>
      <c r="B638" s="70">
        <v>41437</v>
      </c>
      <c r="C638" s="71" t="s">
        <v>540</v>
      </c>
      <c r="D638" s="87"/>
      <c r="E638" s="80">
        <v>3</v>
      </c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80">
        <v>3</v>
      </c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80">
        <v>3</v>
      </c>
      <c r="CF638" s="66"/>
      <c r="CG638" s="67">
        <f t="shared" si="46"/>
        <v>0</v>
      </c>
    </row>
    <row r="639" spans="1:85" ht="15" customHeight="1">
      <c r="A639" s="43" t="s">
        <v>22</v>
      </c>
      <c r="B639" s="70">
        <v>41438</v>
      </c>
      <c r="C639" s="71" t="s">
        <v>540</v>
      </c>
      <c r="D639" s="87"/>
      <c r="E639" s="80">
        <v>1.5</v>
      </c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80">
        <v>1.5</v>
      </c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80">
        <v>1.5</v>
      </c>
      <c r="CF639" s="66"/>
      <c r="CG639" s="67">
        <f t="shared" si="46"/>
        <v>0</v>
      </c>
    </row>
    <row r="640" spans="1:85" ht="15" customHeight="1">
      <c r="A640" s="43" t="s">
        <v>22</v>
      </c>
      <c r="B640" s="70">
        <v>41438</v>
      </c>
      <c r="C640" s="71" t="s">
        <v>540</v>
      </c>
      <c r="D640" s="87"/>
      <c r="E640" s="80">
        <v>1.5</v>
      </c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80">
        <v>1.5</v>
      </c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80">
        <v>1.5</v>
      </c>
      <c r="CF640" s="66"/>
      <c r="CG640" s="67">
        <f t="shared" si="46"/>
        <v>0</v>
      </c>
    </row>
    <row r="641" spans="1:85" ht="15" customHeight="1">
      <c r="A641" s="43" t="s">
        <v>22</v>
      </c>
      <c r="B641" s="70">
        <v>41438</v>
      </c>
      <c r="C641" s="71" t="s">
        <v>546</v>
      </c>
      <c r="D641" s="87" t="s">
        <v>150</v>
      </c>
      <c r="E641" s="80">
        <v>58.08</v>
      </c>
      <c r="F641" s="66"/>
      <c r="G641" s="66"/>
      <c r="H641" s="66"/>
      <c r="I641" s="66"/>
      <c r="J641" s="66"/>
      <c r="K641" s="66"/>
      <c r="L641" s="80">
        <v>36</v>
      </c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80">
        <v>3</v>
      </c>
      <c r="BS641" s="80">
        <v>0.71</v>
      </c>
      <c r="BT641" s="80">
        <v>0.37</v>
      </c>
      <c r="BU641" s="66"/>
      <c r="BV641" s="66"/>
      <c r="BW641" s="66"/>
      <c r="BX641" s="66"/>
      <c r="BY641" s="66"/>
      <c r="BZ641" s="66"/>
      <c r="CA641" s="80">
        <v>18</v>
      </c>
      <c r="CB641" s="66"/>
      <c r="CC641" s="66"/>
      <c r="CD641" s="66"/>
      <c r="CE641" s="80">
        <v>58.08</v>
      </c>
      <c r="CF641" s="66"/>
      <c r="CG641" s="67">
        <f t="shared" si="46"/>
        <v>0</v>
      </c>
    </row>
    <row r="642" spans="1:85" ht="15" customHeight="1">
      <c r="A642" s="43" t="s">
        <v>22</v>
      </c>
      <c r="B642" s="70">
        <v>41438</v>
      </c>
      <c r="C642" s="71" t="s">
        <v>502</v>
      </c>
      <c r="D642" s="87"/>
      <c r="E642" s="80">
        <v>4</v>
      </c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80">
        <v>4</v>
      </c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80">
        <v>4</v>
      </c>
      <c r="CF642" s="66"/>
      <c r="CG642" s="67">
        <f t="shared" ref="CG642:CG705" si="47">E642-SUM(F642:CA642)</f>
        <v>0</v>
      </c>
    </row>
    <row r="643" spans="1:85" ht="15" customHeight="1">
      <c r="A643" s="43" t="s">
        <v>22</v>
      </c>
      <c r="B643" s="70">
        <v>41438</v>
      </c>
      <c r="C643" s="71" t="s">
        <v>502</v>
      </c>
      <c r="D643" s="87"/>
      <c r="E643" s="80">
        <v>4</v>
      </c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80">
        <v>4</v>
      </c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80">
        <v>4</v>
      </c>
      <c r="CF643" s="66"/>
      <c r="CG643" s="67">
        <f t="shared" si="47"/>
        <v>0</v>
      </c>
    </row>
    <row r="644" spans="1:85" ht="15" customHeight="1">
      <c r="A644" s="43" t="s">
        <v>22</v>
      </c>
      <c r="B644" s="70">
        <v>41438</v>
      </c>
      <c r="C644" s="71" t="s">
        <v>545</v>
      </c>
      <c r="D644" s="74" t="s">
        <v>829</v>
      </c>
      <c r="E644" s="80">
        <v>-382.28</v>
      </c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80">
        <v>-382.28</v>
      </c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80">
        <v>-382.28</v>
      </c>
      <c r="CF644" s="66"/>
      <c r="CG644" s="67">
        <f t="shared" si="47"/>
        <v>0</v>
      </c>
    </row>
    <row r="645" spans="1:85" ht="15" customHeight="1">
      <c r="A645" s="43" t="s">
        <v>22</v>
      </c>
      <c r="B645" s="70">
        <v>41439</v>
      </c>
      <c r="C645" s="71" t="s">
        <v>785</v>
      </c>
      <c r="D645" s="87"/>
      <c r="E645" s="80">
        <v>-100</v>
      </c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91">
        <v>-100</v>
      </c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80">
        <v>-100</v>
      </c>
      <c r="CF645" s="66"/>
      <c r="CG645" s="67">
        <f t="shared" si="47"/>
        <v>0</v>
      </c>
    </row>
    <row r="646" spans="1:85" ht="15" customHeight="1">
      <c r="A646" s="43" t="s">
        <v>22</v>
      </c>
      <c r="B646" s="70">
        <v>41439</v>
      </c>
      <c r="C646" s="71" t="s">
        <v>540</v>
      </c>
      <c r="D646" s="87"/>
      <c r="E646" s="80">
        <v>6</v>
      </c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80">
        <v>6</v>
      </c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80">
        <v>6</v>
      </c>
      <c r="CF646" s="66"/>
      <c r="CG646" s="67">
        <f t="shared" si="47"/>
        <v>0</v>
      </c>
    </row>
    <row r="647" spans="1:85" ht="15" customHeight="1">
      <c r="A647" s="43" t="s">
        <v>22</v>
      </c>
      <c r="B647" s="70">
        <v>41439</v>
      </c>
      <c r="C647" s="71" t="s">
        <v>540</v>
      </c>
      <c r="D647" s="87"/>
      <c r="E647" s="80">
        <v>4.5</v>
      </c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80">
        <v>4.5</v>
      </c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80">
        <v>4.5</v>
      </c>
      <c r="CF647" s="66"/>
      <c r="CG647" s="67">
        <f t="shared" si="47"/>
        <v>0</v>
      </c>
    </row>
    <row r="648" spans="1:85" ht="15" customHeight="1">
      <c r="A648" s="43" t="s">
        <v>22</v>
      </c>
      <c r="B648" s="70">
        <v>41439</v>
      </c>
      <c r="C648" s="71" t="s">
        <v>540</v>
      </c>
      <c r="D648" s="87"/>
      <c r="E648" s="80">
        <v>4.5</v>
      </c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80">
        <v>4.5</v>
      </c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80">
        <v>4.5</v>
      </c>
      <c r="CF648" s="66"/>
      <c r="CG648" s="67">
        <f t="shared" si="47"/>
        <v>0</v>
      </c>
    </row>
    <row r="649" spans="1:85" ht="15" customHeight="1">
      <c r="A649" s="43" t="s">
        <v>22</v>
      </c>
      <c r="B649" s="70">
        <v>41439</v>
      </c>
      <c r="C649" s="71" t="s">
        <v>540</v>
      </c>
      <c r="D649" s="87"/>
      <c r="E649" s="80">
        <v>3</v>
      </c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80">
        <v>3</v>
      </c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80">
        <v>3</v>
      </c>
      <c r="CF649" s="66"/>
      <c r="CG649" s="67">
        <f t="shared" si="47"/>
        <v>0</v>
      </c>
    </row>
    <row r="650" spans="1:85" ht="15" customHeight="1">
      <c r="A650" s="43" t="s">
        <v>22</v>
      </c>
      <c r="B650" s="70">
        <v>41439</v>
      </c>
      <c r="C650" s="71" t="s">
        <v>540</v>
      </c>
      <c r="D650" s="87"/>
      <c r="E650" s="80">
        <v>12</v>
      </c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80">
        <v>12</v>
      </c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80">
        <v>12</v>
      </c>
      <c r="CF650" s="66"/>
      <c r="CG650" s="67">
        <f t="shared" si="47"/>
        <v>0</v>
      </c>
    </row>
    <row r="651" spans="1:85" ht="15" customHeight="1">
      <c r="A651" s="43" t="s">
        <v>22</v>
      </c>
      <c r="B651" s="70">
        <v>41439</v>
      </c>
      <c r="C651" s="71" t="s">
        <v>540</v>
      </c>
      <c r="D651" s="87"/>
      <c r="E651" s="80">
        <v>1.5</v>
      </c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80">
        <v>1.5</v>
      </c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80">
        <v>1.5</v>
      </c>
      <c r="CF651" s="66"/>
      <c r="CG651" s="67">
        <f t="shared" si="47"/>
        <v>0</v>
      </c>
    </row>
    <row r="652" spans="1:85" ht="15" customHeight="1">
      <c r="A652" s="43" t="s">
        <v>22</v>
      </c>
      <c r="B652" s="70">
        <v>41439</v>
      </c>
      <c r="C652" s="71" t="s">
        <v>539</v>
      </c>
      <c r="D652" s="87" t="s">
        <v>830</v>
      </c>
      <c r="E652" s="80">
        <v>-14.4</v>
      </c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80">
        <v>-14.4</v>
      </c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80">
        <v>-14.4</v>
      </c>
      <c r="CF652" s="66"/>
      <c r="CG652" s="67">
        <f t="shared" si="47"/>
        <v>0</v>
      </c>
    </row>
    <row r="653" spans="1:85" ht="15" customHeight="1">
      <c r="A653" s="43" t="s">
        <v>22</v>
      </c>
      <c r="B653" s="70">
        <v>41439</v>
      </c>
      <c r="C653" s="71" t="s">
        <v>540</v>
      </c>
      <c r="D653" s="87"/>
      <c r="E653" s="80">
        <v>4.5</v>
      </c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80">
        <v>4.5</v>
      </c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80">
        <v>4.5</v>
      </c>
      <c r="CF653" s="66"/>
      <c r="CG653" s="67">
        <f t="shared" si="47"/>
        <v>0</v>
      </c>
    </row>
    <row r="654" spans="1:85" ht="15" customHeight="1">
      <c r="A654" s="43" t="s">
        <v>22</v>
      </c>
      <c r="B654" s="70">
        <v>41439</v>
      </c>
      <c r="C654" s="71" t="s">
        <v>540</v>
      </c>
      <c r="D654" s="87"/>
      <c r="E654" s="80">
        <v>6</v>
      </c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80">
        <v>6</v>
      </c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80">
        <v>6</v>
      </c>
      <c r="CF654" s="66"/>
      <c r="CG654" s="67">
        <f t="shared" si="47"/>
        <v>0</v>
      </c>
    </row>
    <row r="655" spans="1:85" ht="15" customHeight="1">
      <c r="A655" s="43" t="s">
        <v>22</v>
      </c>
      <c r="B655" s="70">
        <v>41440</v>
      </c>
      <c r="C655" s="71" t="s">
        <v>785</v>
      </c>
      <c r="D655" s="87"/>
      <c r="E655" s="80">
        <v>-83</v>
      </c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91">
        <v>-83</v>
      </c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80">
        <v>-83</v>
      </c>
      <c r="CF655" s="66"/>
      <c r="CG655" s="67">
        <f t="shared" si="47"/>
        <v>0</v>
      </c>
    </row>
    <row r="656" spans="1:85" ht="15" customHeight="1">
      <c r="A656" s="43" t="s">
        <v>22</v>
      </c>
      <c r="B656" s="70">
        <v>41440</v>
      </c>
      <c r="C656" s="71" t="s">
        <v>786</v>
      </c>
      <c r="D656" s="87"/>
      <c r="E656" s="80">
        <v>200</v>
      </c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91">
        <v>200</v>
      </c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80">
        <v>200</v>
      </c>
      <c r="CF656" s="66"/>
      <c r="CG656" s="67">
        <f t="shared" si="47"/>
        <v>0</v>
      </c>
    </row>
    <row r="657" spans="1:86" ht="15" customHeight="1">
      <c r="A657" s="43" t="s">
        <v>22</v>
      </c>
      <c r="B657" s="70">
        <v>41440</v>
      </c>
      <c r="C657" s="71" t="s">
        <v>786</v>
      </c>
      <c r="D657" s="87"/>
      <c r="E657" s="80">
        <v>150</v>
      </c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91">
        <v>150</v>
      </c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  <c r="CA657" s="66"/>
      <c r="CB657" s="66"/>
      <c r="CC657" s="66"/>
      <c r="CD657" s="66"/>
      <c r="CE657" s="80">
        <v>150</v>
      </c>
      <c r="CF657" s="66"/>
      <c r="CG657" s="67">
        <f t="shared" si="47"/>
        <v>0</v>
      </c>
    </row>
    <row r="658" spans="1:86" ht="15" customHeight="1">
      <c r="A658" s="43" t="s">
        <v>22</v>
      </c>
      <c r="B658" s="70">
        <v>41440</v>
      </c>
      <c r="C658" s="71" t="s">
        <v>786</v>
      </c>
      <c r="D658" s="87"/>
      <c r="E658" s="80">
        <v>314</v>
      </c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91">
        <v>314</v>
      </c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80">
        <v>314</v>
      </c>
      <c r="CF658" s="66"/>
      <c r="CG658" s="67">
        <f t="shared" si="47"/>
        <v>0</v>
      </c>
    </row>
    <row r="659" spans="1:86" ht="15" customHeight="1">
      <c r="A659" s="43" t="s">
        <v>22</v>
      </c>
      <c r="B659" s="70">
        <v>41440</v>
      </c>
      <c r="C659" s="71" t="s">
        <v>543</v>
      </c>
      <c r="D659" s="87"/>
      <c r="E659" s="80">
        <v>-575</v>
      </c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  <c r="CA659" s="66"/>
      <c r="CB659" s="66"/>
      <c r="CC659" s="66"/>
      <c r="CD659" s="66"/>
      <c r="CE659" s="80">
        <v>-575</v>
      </c>
      <c r="CF659" s="66"/>
      <c r="CG659" s="67">
        <f t="shared" si="47"/>
        <v>-575</v>
      </c>
      <c r="CH659" s="1"/>
    </row>
    <row r="660" spans="1:86" ht="15" customHeight="1">
      <c r="A660" s="39" t="s">
        <v>23</v>
      </c>
      <c r="B660" s="70">
        <v>41506</v>
      </c>
      <c r="C660" s="71" t="s">
        <v>794</v>
      </c>
      <c r="D660" s="87"/>
      <c r="E660" s="72">
        <v>575</v>
      </c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  <c r="CA660" s="66"/>
      <c r="CB660" s="66"/>
      <c r="CC660" s="66"/>
      <c r="CD660" s="72">
        <v>575</v>
      </c>
      <c r="CE660" s="66"/>
      <c r="CF660" s="66"/>
      <c r="CG660" s="67">
        <f t="shared" si="47"/>
        <v>575</v>
      </c>
      <c r="CH660" s="1"/>
    </row>
    <row r="661" spans="1:86" ht="15" customHeight="1">
      <c r="A661" s="43" t="s">
        <v>22</v>
      </c>
      <c r="B661" s="70">
        <v>41441</v>
      </c>
      <c r="C661" s="71" t="s">
        <v>786</v>
      </c>
      <c r="D661" s="87"/>
      <c r="E661" s="80">
        <v>83.94</v>
      </c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91">
        <v>83.94</v>
      </c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  <c r="CA661" s="66"/>
      <c r="CB661" s="66"/>
      <c r="CC661" s="66"/>
      <c r="CD661" s="66"/>
      <c r="CE661" s="80">
        <v>83.94</v>
      </c>
      <c r="CF661" s="66"/>
      <c r="CG661" s="67">
        <f t="shared" si="47"/>
        <v>0</v>
      </c>
    </row>
    <row r="662" spans="1:86" ht="15" customHeight="1">
      <c r="A662" s="43" t="s">
        <v>22</v>
      </c>
      <c r="B662" s="70">
        <v>41442</v>
      </c>
      <c r="C662" s="71" t="s">
        <v>502</v>
      </c>
      <c r="D662" s="87"/>
      <c r="E662" s="80">
        <v>4</v>
      </c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80">
        <v>4</v>
      </c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  <c r="CA662" s="66"/>
      <c r="CB662" s="66"/>
      <c r="CC662" s="66"/>
      <c r="CD662" s="66"/>
      <c r="CE662" s="80">
        <v>4</v>
      </c>
      <c r="CF662" s="66"/>
      <c r="CG662" s="67">
        <f t="shared" si="47"/>
        <v>0</v>
      </c>
    </row>
    <row r="663" spans="1:86" ht="15" customHeight="1">
      <c r="A663" s="43" t="s">
        <v>22</v>
      </c>
      <c r="B663" s="70">
        <v>41443</v>
      </c>
      <c r="C663" s="71" t="s">
        <v>777</v>
      </c>
      <c r="D663" s="74" t="s">
        <v>831</v>
      </c>
      <c r="E663" s="80">
        <v>-3.6</v>
      </c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80">
        <v>-3.6</v>
      </c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  <c r="CA663" s="66"/>
      <c r="CB663" s="66"/>
      <c r="CC663" s="66"/>
      <c r="CD663" s="66"/>
      <c r="CE663" s="80">
        <v>-3.6</v>
      </c>
      <c r="CF663" s="66"/>
      <c r="CG663" s="67">
        <f t="shared" si="47"/>
        <v>0</v>
      </c>
    </row>
    <row r="664" spans="1:86" ht="15" customHeight="1">
      <c r="A664" s="43" t="s">
        <v>22</v>
      </c>
      <c r="B664" s="70">
        <v>41443</v>
      </c>
      <c r="C664" s="71" t="s">
        <v>776</v>
      </c>
      <c r="D664" s="74" t="s">
        <v>832</v>
      </c>
      <c r="E664" s="80">
        <v>-3.42</v>
      </c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80">
        <v>-3.42</v>
      </c>
      <c r="BM664" s="80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80">
        <v>-3.42</v>
      </c>
      <c r="CF664" s="66"/>
      <c r="CG664" s="67">
        <f t="shared" si="47"/>
        <v>0</v>
      </c>
    </row>
    <row r="665" spans="1:86" ht="15" customHeight="1">
      <c r="A665" s="43" t="s">
        <v>22</v>
      </c>
      <c r="B665" s="70">
        <v>41443</v>
      </c>
      <c r="C665" s="71" t="s">
        <v>778</v>
      </c>
      <c r="D665" s="87"/>
      <c r="E665" s="80">
        <v>10.8</v>
      </c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80">
        <v>10.8</v>
      </c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  <c r="CA665" s="66"/>
      <c r="CB665" s="66"/>
      <c r="CC665" s="66"/>
      <c r="CD665" s="66"/>
      <c r="CE665" s="80">
        <v>10.8</v>
      </c>
      <c r="CF665" s="66"/>
      <c r="CG665" s="67">
        <f t="shared" si="47"/>
        <v>0</v>
      </c>
    </row>
    <row r="666" spans="1:86" ht="15" customHeight="1">
      <c r="A666" s="84" t="s">
        <v>129</v>
      </c>
      <c r="B666" s="70">
        <v>41444</v>
      </c>
      <c r="C666" s="71" t="s">
        <v>469</v>
      </c>
      <c r="D666" s="87"/>
      <c r="E666" s="105">
        <v>20</v>
      </c>
      <c r="F666" s="66"/>
      <c r="G666" s="66"/>
      <c r="H666" s="66"/>
      <c r="I666" s="66"/>
      <c r="J666" s="66"/>
      <c r="K666" s="66"/>
      <c r="L666" s="66"/>
      <c r="M666" s="66"/>
      <c r="N666" s="66"/>
      <c r="O666" s="105">
        <v>20</v>
      </c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  <c r="CA666" s="66"/>
      <c r="CB666" s="66"/>
      <c r="CC666" s="66"/>
      <c r="CD666" s="66"/>
      <c r="CE666" s="66"/>
      <c r="CF666" s="105">
        <v>20</v>
      </c>
      <c r="CG666" s="67">
        <f t="shared" si="47"/>
        <v>0</v>
      </c>
    </row>
    <row r="667" spans="1:86" ht="15" customHeight="1">
      <c r="A667" s="43" t="s">
        <v>22</v>
      </c>
      <c r="B667" s="70">
        <v>41445</v>
      </c>
      <c r="C667" s="71" t="s">
        <v>779</v>
      </c>
      <c r="D667" s="74" t="s">
        <v>833</v>
      </c>
      <c r="E667" s="80">
        <v>-25</v>
      </c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80">
        <v>-25</v>
      </c>
      <c r="BM667" s="80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80">
        <v>-25</v>
      </c>
      <c r="CF667" s="66"/>
      <c r="CG667" s="67">
        <f t="shared" si="47"/>
        <v>0</v>
      </c>
    </row>
    <row r="668" spans="1:86" ht="15" customHeight="1">
      <c r="A668" s="43" t="s">
        <v>22</v>
      </c>
      <c r="B668" s="70">
        <v>41445</v>
      </c>
      <c r="C668" s="71" t="s">
        <v>502</v>
      </c>
      <c r="D668" s="87"/>
      <c r="E668" s="80">
        <v>4</v>
      </c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80">
        <v>4</v>
      </c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  <c r="CA668" s="66"/>
      <c r="CB668" s="66"/>
      <c r="CC668" s="66"/>
      <c r="CD668" s="66"/>
      <c r="CE668" s="80">
        <v>4</v>
      </c>
      <c r="CF668" s="66"/>
      <c r="CG668" s="67">
        <f t="shared" si="47"/>
        <v>0</v>
      </c>
    </row>
    <row r="669" spans="1:86" ht="15" customHeight="1">
      <c r="A669" s="43" t="s">
        <v>22</v>
      </c>
      <c r="B669" s="70">
        <v>41445</v>
      </c>
      <c r="C669" s="71" t="s">
        <v>141</v>
      </c>
      <c r="D669" s="87" t="s">
        <v>150</v>
      </c>
      <c r="E669" s="80">
        <v>16.68</v>
      </c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80">
        <v>3</v>
      </c>
      <c r="BS669" s="80">
        <v>0.71</v>
      </c>
      <c r="BT669" s="80">
        <v>0.37</v>
      </c>
      <c r="BU669" s="66"/>
      <c r="BV669" s="66"/>
      <c r="BW669" s="66"/>
      <c r="BX669" s="66"/>
      <c r="BY669" s="66"/>
      <c r="BZ669" s="66"/>
      <c r="CA669" s="80">
        <v>12.6</v>
      </c>
      <c r="CB669" s="66"/>
      <c r="CC669" s="66"/>
      <c r="CD669" s="66"/>
      <c r="CE669" s="80">
        <v>16.68</v>
      </c>
      <c r="CF669" s="66"/>
      <c r="CG669" s="67">
        <f t="shared" si="47"/>
        <v>0</v>
      </c>
    </row>
    <row r="670" spans="1:86" ht="15" customHeight="1">
      <c r="A670" s="43" t="s">
        <v>22</v>
      </c>
      <c r="B670" s="70">
        <v>41445</v>
      </c>
      <c r="C670" s="71" t="s">
        <v>780</v>
      </c>
      <c r="D670" s="87"/>
      <c r="E670" s="80">
        <v>5.64</v>
      </c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80">
        <v>5.64</v>
      </c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  <c r="CA670" s="66"/>
      <c r="CB670" s="66"/>
      <c r="CC670" s="66"/>
      <c r="CD670" s="66"/>
      <c r="CE670" s="80">
        <v>5.64</v>
      </c>
      <c r="CF670" s="66"/>
      <c r="CG670" s="67">
        <f t="shared" si="47"/>
        <v>0</v>
      </c>
    </row>
    <row r="671" spans="1:86" ht="15" customHeight="1">
      <c r="A671" s="43" t="s">
        <v>22</v>
      </c>
      <c r="B671" s="70">
        <v>41445</v>
      </c>
      <c r="C671" s="71" t="s">
        <v>781</v>
      </c>
      <c r="D671" s="87"/>
      <c r="E671" s="80">
        <v>70.290000000000006</v>
      </c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80">
        <v>70.290000000000006</v>
      </c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  <c r="CA671" s="66"/>
      <c r="CB671" s="66"/>
      <c r="CC671" s="66"/>
      <c r="CD671" s="66"/>
      <c r="CE671" s="80">
        <v>70.290000000000006</v>
      </c>
      <c r="CF671" s="66"/>
      <c r="CG671" s="67">
        <f t="shared" si="47"/>
        <v>0</v>
      </c>
    </row>
    <row r="672" spans="1:86" ht="15" customHeight="1">
      <c r="A672" s="43" t="s">
        <v>22</v>
      </c>
      <c r="B672" s="70">
        <v>41445</v>
      </c>
      <c r="C672" s="71" t="s">
        <v>780</v>
      </c>
      <c r="D672" s="87"/>
      <c r="E672" s="80">
        <v>5.64</v>
      </c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80">
        <v>5.64</v>
      </c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  <c r="CA672" s="66"/>
      <c r="CB672" s="66"/>
      <c r="CC672" s="66"/>
      <c r="CD672" s="66"/>
      <c r="CE672" s="80">
        <v>5.64</v>
      </c>
      <c r="CF672" s="66"/>
      <c r="CG672" s="67">
        <f t="shared" si="47"/>
        <v>0</v>
      </c>
    </row>
    <row r="673" spans="1:86" ht="15" customHeight="1">
      <c r="A673" s="84" t="s">
        <v>129</v>
      </c>
      <c r="B673" s="70">
        <v>41445</v>
      </c>
      <c r="C673" s="71" t="s">
        <v>763</v>
      </c>
      <c r="D673" s="87"/>
      <c r="E673" s="105">
        <v>45</v>
      </c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105">
        <v>45</v>
      </c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  <c r="CA673" s="66"/>
      <c r="CB673" s="66"/>
      <c r="CC673" s="66"/>
      <c r="CD673" s="66"/>
      <c r="CE673" s="66"/>
      <c r="CF673" s="105">
        <v>45</v>
      </c>
      <c r="CG673" s="67">
        <f t="shared" si="47"/>
        <v>0</v>
      </c>
    </row>
    <row r="674" spans="1:86" ht="15" customHeight="1">
      <c r="A674" s="84" t="s">
        <v>129</v>
      </c>
      <c r="B674" s="70">
        <v>41445</v>
      </c>
      <c r="C674" s="71" t="s">
        <v>764</v>
      </c>
      <c r="D674" s="87"/>
      <c r="E674" s="105">
        <v>100.9</v>
      </c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105">
        <v>100.9</v>
      </c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  <c r="CA674" s="66"/>
      <c r="CB674" s="66"/>
      <c r="CC674" s="66"/>
      <c r="CD674" s="66"/>
      <c r="CE674" s="66"/>
      <c r="CF674" s="105">
        <v>100.9</v>
      </c>
      <c r="CG674" s="67">
        <f t="shared" si="47"/>
        <v>0</v>
      </c>
    </row>
    <row r="675" spans="1:86" ht="15" customHeight="1">
      <c r="A675" s="39" t="s">
        <v>23</v>
      </c>
      <c r="B675" s="70">
        <v>41446</v>
      </c>
      <c r="C675" s="71" t="s">
        <v>118</v>
      </c>
      <c r="D675" s="74" t="s">
        <v>834</v>
      </c>
      <c r="E675" s="72">
        <v>-388.31</v>
      </c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72">
        <f>E675*0.52</f>
        <v>-201.9212</v>
      </c>
      <c r="AI675" s="66"/>
      <c r="AJ675" s="72">
        <f>E675*0.03</f>
        <v>-11.6493</v>
      </c>
      <c r="AK675" s="66"/>
      <c r="AL675" s="66"/>
      <c r="AM675" s="66"/>
      <c r="AN675" s="72">
        <f>E675*0.45</f>
        <v>-174.73949999999999</v>
      </c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  <c r="CA675" s="66"/>
      <c r="CB675" s="66"/>
      <c r="CC675" s="66"/>
      <c r="CD675" s="66"/>
      <c r="CE675" s="66"/>
      <c r="CF675" s="66"/>
      <c r="CG675" s="67">
        <f t="shared" si="47"/>
        <v>0</v>
      </c>
    </row>
    <row r="676" spans="1:86" ht="15" customHeight="1">
      <c r="A676" s="39" t="s">
        <v>23</v>
      </c>
      <c r="B676" s="70">
        <v>41446</v>
      </c>
      <c r="C676" s="71" t="s">
        <v>119</v>
      </c>
      <c r="D676" s="74" t="s">
        <v>834</v>
      </c>
      <c r="E676" s="72">
        <v>-709.7</v>
      </c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72">
        <f>(E676/6.75)*3.25</f>
        <v>-341.70740740740746</v>
      </c>
      <c r="AO676" s="66"/>
      <c r="AP676" s="72">
        <f>(E676/6.75)*3.5</f>
        <v>-367.99259259259264</v>
      </c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  <c r="CA676" s="66"/>
      <c r="CB676" s="66"/>
      <c r="CC676" s="66"/>
      <c r="CD676" s="66"/>
      <c r="CE676" s="66"/>
      <c r="CF676" s="66"/>
      <c r="CG676" s="67">
        <f t="shared" si="47"/>
        <v>0</v>
      </c>
    </row>
    <row r="677" spans="1:86" ht="15" customHeight="1">
      <c r="A677" s="39" t="s">
        <v>23</v>
      </c>
      <c r="B677" s="70">
        <v>41446</v>
      </c>
      <c r="C677" s="71" t="s">
        <v>121</v>
      </c>
      <c r="D677" s="74" t="s">
        <v>834</v>
      </c>
      <c r="E677" s="72">
        <v>-166.84</v>
      </c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72">
        <v>-166.84</v>
      </c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  <c r="CA677" s="66"/>
      <c r="CB677" s="66"/>
      <c r="CC677" s="66"/>
      <c r="CD677" s="66"/>
      <c r="CE677" s="66"/>
      <c r="CF677" s="66"/>
      <c r="CG677" s="67">
        <f t="shared" si="47"/>
        <v>0</v>
      </c>
    </row>
    <row r="678" spans="1:86" ht="15" customHeight="1">
      <c r="A678" s="39" t="s">
        <v>23</v>
      </c>
      <c r="B678" s="70">
        <v>41446</v>
      </c>
      <c r="C678" s="71" t="s">
        <v>426</v>
      </c>
      <c r="D678" s="74" t="s">
        <v>834</v>
      </c>
      <c r="E678" s="72">
        <v>-74.31</v>
      </c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72">
        <v>-74.31</v>
      </c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7">
        <f t="shared" si="47"/>
        <v>0</v>
      </c>
    </row>
    <row r="679" spans="1:86" ht="15" customHeight="1">
      <c r="A679" s="39" t="s">
        <v>23</v>
      </c>
      <c r="B679" s="70">
        <v>41446</v>
      </c>
      <c r="C679" s="71" t="s">
        <v>122</v>
      </c>
      <c r="D679" s="74" t="s">
        <v>834</v>
      </c>
      <c r="E679" s="72">
        <v>-92.79</v>
      </c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72">
        <v>-92.79</v>
      </c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  <c r="CA679" s="66"/>
      <c r="CB679" s="66"/>
      <c r="CC679" s="66"/>
      <c r="CD679" s="66"/>
      <c r="CE679" s="66"/>
      <c r="CF679" s="66"/>
      <c r="CG679" s="67">
        <f t="shared" si="47"/>
        <v>0</v>
      </c>
    </row>
    <row r="680" spans="1:86" ht="15" customHeight="1">
      <c r="A680" s="39" t="s">
        <v>23</v>
      </c>
      <c r="B680" s="70">
        <v>41446</v>
      </c>
      <c r="C680" s="71" t="s">
        <v>16</v>
      </c>
      <c r="D680" s="74" t="s">
        <v>834</v>
      </c>
      <c r="E680" s="72">
        <v>-74.14</v>
      </c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72">
        <v>-74.14</v>
      </c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  <c r="CA680" s="66"/>
      <c r="CB680" s="66"/>
      <c r="CC680" s="66"/>
      <c r="CD680" s="66"/>
      <c r="CE680" s="66"/>
      <c r="CF680" s="66"/>
      <c r="CG680" s="67">
        <f t="shared" si="47"/>
        <v>0</v>
      </c>
    </row>
    <row r="681" spans="1:86" ht="15" customHeight="1">
      <c r="A681" s="39" t="s">
        <v>23</v>
      </c>
      <c r="B681" s="70">
        <v>41446</v>
      </c>
      <c r="C681" s="71" t="s">
        <v>123</v>
      </c>
      <c r="D681" s="74" t="s">
        <v>834</v>
      </c>
      <c r="E681" s="72">
        <v>-73.72</v>
      </c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72">
        <v>-73.72</v>
      </c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  <c r="CA681" s="66"/>
      <c r="CB681" s="66"/>
      <c r="CC681" s="66"/>
      <c r="CD681" s="66"/>
      <c r="CE681" s="66"/>
      <c r="CF681" s="66"/>
      <c r="CG681" s="67">
        <f t="shared" si="47"/>
        <v>0</v>
      </c>
    </row>
    <row r="682" spans="1:86" ht="15" customHeight="1">
      <c r="A682" s="39" t="s">
        <v>23</v>
      </c>
      <c r="B682" s="70">
        <v>41446</v>
      </c>
      <c r="C682" s="71" t="s">
        <v>124</v>
      </c>
      <c r="D682" s="74" t="s">
        <v>834</v>
      </c>
      <c r="E682" s="72">
        <v>-73.72</v>
      </c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72">
        <v>-73.72</v>
      </c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  <c r="CA682" s="66"/>
      <c r="CB682" s="66"/>
      <c r="CC682" s="66"/>
      <c r="CD682" s="66"/>
      <c r="CE682" s="66"/>
      <c r="CF682" s="66"/>
      <c r="CG682" s="67">
        <f t="shared" si="47"/>
        <v>0</v>
      </c>
    </row>
    <row r="683" spans="1:86" ht="15" customHeight="1">
      <c r="A683" s="39" t="s">
        <v>23</v>
      </c>
      <c r="B683" s="70">
        <v>41446</v>
      </c>
      <c r="C683" s="71" t="s">
        <v>748</v>
      </c>
      <c r="D683" s="74" t="s">
        <v>835</v>
      </c>
      <c r="E683" s="72">
        <v>-114.9</v>
      </c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72">
        <v>-114.9</v>
      </c>
      <c r="BM683" s="72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7">
        <f t="shared" si="47"/>
        <v>0</v>
      </c>
    </row>
    <row r="684" spans="1:86" ht="15" customHeight="1">
      <c r="A684" s="39" t="s">
        <v>23</v>
      </c>
      <c r="B684" s="70">
        <v>41446</v>
      </c>
      <c r="C684" s="71" t="s">
        <v>906</v>
      </c>
      <c r="D684" s="87" t="s">
        <v>144</v>
      </c>
      <c r="E684" s="72">
        <v>-0.25</v>
      </c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72">
        <v>-0.25</v>
      </c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  <c r="CA684" s="66"/>
      <c r="CB684" s="66"/>
      <c r="CC684" s="66"/>
      <c r="CD684" s="66"/>
      <c r="CE684" s="66"/>
      <c r="CF684" s="66"/>
      <c r="CG684" s="67">
        <f t="shared" si="47"/>
        <v>0</v>
      </c>
    </row>
    <row r="685" spans="1:86" ht="15" customHeight="1">
      <c r="A685" s="84" t="s">
        <v>129</v>
      </c>
      <c r="B685" s="70">
        <v>41446</v>
      </c>
      <c r="C685" s="71" t="s">
        <v>761</v>
      </c>
      <c r="D685" s="87"/>
      <c r="E685" s="105">
        <v>40</v>
      </c>
      <c r="F685" s="66"/>
      <c r="G685" s="66"/>
      <c r="H685" s="66"/>
      <c r="I685" s="66"/>
      <c r="J685" s="66"/>
      <c r="K685" s="66"/>
      <c r="L685" s="66"/>
      <c r="M685" s="66"/>
      <c r="N685" s="66"/>
      <c r="O685" s="105">
        <v>40</v>
      </c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105">
        <v>40</v>
      </c>
      <c r="CG685" s="67">
        <f t="shared" si="47"/>
        <v>0</v>
      </c>
    </row>
    <row r="686" spans="1:86" ht="15" customHeight="1">
      <c r="A686" s="84" t="s">
        <v>129</v>
      </c>
      <c r="B686" s="70">
        <v>41446</v>
      </c>
      <c r="C686" s="71" t="s">
        <v>142</v>
      </c>
      <c r="D686" s="87"/>
      <c r="E686" s="105">
        <v>41</v>
      </c>
      <c r="F686" s="66"/>
      <c r="G686" s="66"/>
      <c r="H686" s="66"/>
      <c r="I686" s="66"/>
      <c r="J686" s="66"/>
      <c r="K686" s="66"/>
      <c r="L686" s="66"/>
      <c r="M686" s="66"/>
      <c r="N686" s="66"/>
      <c r="O686" s="105">
        <v>41</v>
      </c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  <c r="CA686" s="66"/>
      <c r="CB686" s="66"/>
      <c r="CC686" s="66"/>
      <c r="CD686" s="66"/>
      <c r="CE686" s="66"/>
      <c r="CF686" s="105">
        <v>41</v>
      </c>
      <c r="CG686" s="67">
        <f t="shared" si="47"/>
        <v>0</v>
      </c>
    </row>
    <row r="687" spans="1:86" ht="15" customHeight="1">
      <c r="A687" s="84" t="s">
        <v>129</v>
      </c>
      <c r="B687" s="70">
        <v>41446</v>
      </c>
      <c r="C687" s="71" t="s">
        <v>143</v>
      </c>
      <c r="D687" s="87"/>
      <c r="E687" s="105">
        <v>31</v>
      </c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105">
        <v>31</v>
      </c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  <c r="CA687" s="66"/>
      <c r="CB687" s="66"/>
      <c r="CC687" s="66"/>
      <c r="CD687" s="66"/>
      <c r="CE687" s="66"/>
      <c r="CF687" s="105">
        <v>31</v>
      </c>
      <c r="CG687" s="67">
        <f t="shared" si="47"/>
        <v>0</v>
      </c>
    </row>
    <row r="688" spans="1:86" ht="15" customHeight="1">
      <c r="A688" s="84" t="s">
        <v>129</v>
      </c>
      <c r="B688" s="70">
        <v>41446</v>
      </c>
      <c r="C688" s="71" t="s">
        <v>45</v>
      </c>
      <c r="D688" s="71"/>
      <c r="E688" s="105">
        <v>-385.9</v>
      </c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  <c r="CA688" s="66"/>
      <c r="CB688" s="66"/>
      <c r="CC688" s="66"/>
      <c r="CD688" s="66"/>
      <c r="CE688" s="66"/>
      <c r="CF688" s="105">
        <v>-385.9</v>
      </c>
      <c r="CG688" s="67">
        <f t="shared" si="47"/>
        <v>-385.9</v>
      </c>
      <c r="CH688" s="1"/>
    </row>
    <row r="689" spans="1:86" ht="15" customHeight="1">
      <c r="A689" s="39" t="s">
        <v>23</v>
      </c>
      <c r="B689" s="70">
        <v>41506</v>
      </c>
      <c r="C689" s="71" t="s">
        <v>795</v>
      </c>
      <c r="D689" s="87"/>
      <c r="E689" s="72">
        <v>385.9</v>
      </c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  <c r="CA689" s="66"/>
      <c r="CB689" s="66"/>
      <c r="CC689" s="66"/>
      <c r="CD689" s="66"/>
      <c r="CE689" s="66"/>
      <c r="CF689" s="66"/>
      <c r="CG689" s="67">
        <f t="shared" si="47"/>
        <v>385.9</v>
      </c>
      <c r="CH689" s="1"/>
    </row>
    <row r="690" spans="1:86" ht="15" customHeight="1">
      <c r="A690" s="43" t="s">
        <v>22</v>
      </c>
      <c r="B690" s="70">
        <v>41447</v>
      </c>
      <c r="C690" s="71" t="s">
        <v>543</v>
      </c>
      <c r="D690" s="71"/>
      <c r="E690" s="105">
        <v>-150</v>
      </c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  <c r="CA690" s="66"/>
      <c r="CB690" s="66"/>
      <c r="CC690" s="66"/>
      <c r="CD690" s="66"/>
      <c r="CE690" s="105">
        <v>-150</v>
      </c>
      <c r="CF690" s="66"/>
      <c r="CG690" s="67">
        <f t="shared" si="47"/>
        <v>-150</v>
      </c>
      <c r="CH690" s="1"/>
    </row>
    <row r="691" spans="1:86" ht="15" customHeight="1">
      <c r="A691" s="39" t="s">
        <v>23</v>
      </c>
      <c r="B691" s="70">
        <v>41506</v>
      </c>
      <c r="C691" s="71" t="s">
        <v>794</v>
      </c>
      <c r="D691" s="87"/>
      <c r="E691" s="72">
        <v>150</v>
      </c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7">
        <f t="shared" si="47"/>
        <v>150</v>
      </c>
      <c r="CH691" s="1"/>
    </row>
    <row r="692" spans="1:86" ht="15" customHeight="1">
      <c r="A692" s="39" t="s">
        <v>23</v>
      </c>
      <c r="B692" s="70">
        <v>41449</v>
      </c>
      <c r="C692" s="71" t="s">
        <v>757</v>
      </c>
      <c r="D692" s="74" t="s">
        <v>836</v>
      </c>
      <c r="E692" s="72">
        <v>-161.96</v>
      </c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72">
        <v>-161.96</v>
      </c>
      <c r="BM692" s="72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  <c r="CA692" s="66"/>
      <c r="CB692" s="66"/>
      <c r="CC692" s="66"/>
      <c r="CD692" s="66"/>
      <c r="CE692" s="66"/>
      <c r="CF692" s="66"/>
      <c r="CG692" s="67">
        <f t="shared" si="47"/>
        <v>0</v>
      </c>
    </row>
    <row r="693" spans="1:86" ht="15" customHeight="1">
      <c r="A693" s="39" t="s">
        <v>23</v>
      </c>
      <c r="B693" s="70">
        <v>41449</v>
      </c>
      <c r="C693" s="71" t="s">
        <v>906</v>
      </c>
      <c r="D693" s="87" t="s">
        <v>144</v>
      </c>
      <c r="E693" s="72">
        <v>-0.25</v>
      </c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72">
        <v>-0.25</v>
      </c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  <c r="CA693" s="66"/>
      <c r="CB693" s="66"/>
      <c r="CC693" s="66"/>
      <c r="CD693" s="66"/>
      <c r="CE693" s="66"/>
      <c r="CF693" s="66"/>
      <c r="CG693" s="67">
        <f t="shared" si="47"/>
        <v>0</v>
      </c>
    </row>
    <row r="694" spans="1:86" ht="15" customHeight="1">
      <c r="A694" s="39" t="s">
        <v>23</v>
      </c>
      <c r="B694" s="70">
        <v>41451</v>
      </c>
      <c r="C694" s="71" t="s">
        <v>117</v>
      </c>
      <c r="D694" s="74" t="s">
        <v>837</v>
      </c>
      <c r="E694" s="72">
        <v>-145.19999999999999</v>
      </c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72">
        <v>-145.19999999999999</v>
      </c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7">
        <f t="shared" si="47"/>
        <v>0</v>
      </c>
    </row>
    <row r="695" spans="1:86" ht="15" customHeight="1">
      <c r="A695" s="39" t="s">
        <v>23</v>
      </c>
      <c r="B695" s="70">
        <v>41451</v>
      </c>
      <c r="C695" s="71" t="s">
        <v>788</v>
      </c>
      <c r="D695" s="74" t="s">
        <v>838</v>
      </c>
      <c r="E695" s="72">
        <v>-15.89</v>
      </c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72">
        <v>-15.89</v>
      </c>
      <c r="BW695" s="66"/>
      <c r="BX695" s="66"/>
      <c r="BY695" s="66"/>
      <c r="BZ695" s="66"/>
      <c r="CA695" s="66"/>
      <c r="CB695" s="66"/>
      <c r="CC695" s="66"/>
      <c r="CD695" s="66"/>
      <c r="CE695" s="66"/>
      <c r="CF695" s="66"/>
      <c r="CG695" s="67">
        <f t="shared" si="47"/>
        <v>0</v>
      </c>
    </row>
    <row r="696" spans="1:86" ht="15" customHeight="1" thickBot="1">
      <c r="A696" s="39" t="s">
        <v>23</v>
      </c>
      <c r="B696" s="70">
        <v>41486</v>
      </c>
      <c r="C696" s="71" t="s">
        <v>13</v>
      </c>
      <c r="D696" s="74" t="s">
        <v>856</v>
      </c>
      <c r="E696" s="72">
        <v>-663.45</v>
      </c>
      <c r="AI696" s="72">
        <v>-302.811269630136</v>
      </c>
      <c r="AK696" s="72">
        <v>-4.932317617833391</v>
      </c>
      <c r="AO696" s="72">
        <v>-209.62852094523748</v>
      </c>
      <c r="AQ696" s="72">
        <v>-146.07789180679328</v>
      </c>
      <c r="AR696" s="66"/>
      <c r="CG696" s="67">
        <f t="shared" si="47"/>
        <v>0</v>
      </c>
    </row>
    <row r="697" spans="1:86" ht="15" customHeight="1" thickTop="1" thickBot="1">
      <c r="A697" s="10"/>
      <c r="B697" s="41"/>
      <c r="C697" s="42" t="s">
        <v>170</v>
      </c>
      <c r="D697" s="77"/>
      <c r="E697" s="90">
        <f>SUM(E573:E696)</f>
        <v>-151.3399999999998</v>
      </c>
      <c r="F697" s="90">
        <f>SUM(F573:F696)</f>
        <v>0</v>
      </c>
      <c r="G697" s="90">
        <f t="shared" ref="G697:BV697" si="48">SUM(G573:G696)</f>
        <v>0</v>
      </c>
      <c r="H697" s="90">
        <f t="shared" si="48"/>
        <v>0</v>
      </c>
      <c r="I697" s="90">
        <f t="shared" si="48"/>
        <v>0</v>
      </c>
      <c r="J697" s="90">
        <f t="shared" si="48"/>
        <v>0</v>
      </c>
      <c r="K697" s="90">
        <f t="shared" si="48"/>
        <v>0</v>
      </c>
      <c r="L697" s="90">
        <f t="shared" si="48"/>
        <v>665.4</v>
      </c>
      <c r="M697" s="90">
        <f t="shared" si="48"/>
        <v>0</v>
      </c>
      <c r="N697" s="90">
        <f t="shared" si="48"/>
        <v>0</v>
      </c>
      <c r="O697" s="90">
        <f t="shared" si="48"/>
        <v>1011</v>
      </c>
      <c r="P697" s="90">
        <f t="shared" si="48"/>
        <v>350</v>
      </c>
      <c r="Q697" s="90">
        <f t="shared" si="48"/>
        <v>0</v>
      </c>
      <c r="R697" s="90">
        <f t="shared" si="48"/>
        <v>0</v>
      </c>
      <c r="S697" s="90">
        <f t="shared" si="48"/>
        <v>0</v>
      </c>
      <c r="T697" s="90">
        <f t="shared" si="48"/>
        <v>0</v>
      </c>
      <c r="U697" s="90">
        <f t="shared" si="48"/>
        <v>0</v>
      </c>
      <c r="V697" s="90">
        <f t="shared" si="48"/>
        <v>0</v>
      </c>
      <c r="W697" s="90">
        <f t="shared" si="48"/>
        <v>64</v>
      </c>
      <c r="X697" s="90">
        <f t="shared" si="48"/>
        <v>0</v>
      </c>
      <c r="Y697" s="90">
        <f t="shared" si="48"/>
        <v>0</v>
      </c>
      <c r="Z697" s="90">
        <f t="shared" si="48"/>
        <v>985.13</v>
      </c>
      <c r="AA697" s="90">
        <f t="shared" si="48"/>
        <v>0</v>
      </c>
      <c r="AB697" s="90">
        <f t="shared" si="48"/>
        <v>5.7</v>
      </c>
      <c r="AC697" s="90">
        <f t="shared" si="48"/>
        <v>0</v>
      </c>
      <c r="AD697" s="90">
        <f t="shared" si="48"/>
        <v>0</v>
      </c>
      <c r="AE697" s="90">
        <f t="shared" si="48"/>
        <v>0</v>
      </c>
      <c r="AF697" s="90">
        <f t="shared" si="48"/>
        <v>0</v>
      </c>
      <c r="AG697" s="90">
        <f t="shared" si="48"/>
        <v>0</v>
      </c>
      <c r="AH697" s="90">
        <f t="shared" si="48"/>
        <v>-757.44120000000009</v>
      </c>
      <c r="AI697" s="90">
        <f t="shared" ref="AI697:AR697" si="49">SUM(AI573:AI696)</f>
        <v>-302.811269630136</v>
      </c>
      <c r="AJ697" s="90">
        <f t="shared" si="49"/>
        <v>-11.6493</v>
      </c>
      <c r="AK697" s="90">
        <f t="shared" si="49"/>
        <v>-4.932317617833391</v>
      </c>
      <c r="AL697" s="90">
        <f t="shared" si="49"/>
        <v>0</v>
      </c>
      <c r="AM697" s="90">
        <f t="shared" si="49"/>
        <v>0</v>
      </c>
      <c r="AN697" s="90">
        <f t="shared" si="49"/>
        <v>-531.44690740740748</v>
      </c>
      <c r="AO697" s="90">
        <f t="shared" si="49"/>
        <v>-209.62852094523748</v>
      </c>
      <c r="AP697" s="90">
        <f t="shared" si="49"/>
        <v>-367.99259259259264</v>
      </c>
      <c r="AQ697" s="90">
        <f t="shared" si="49"/>
        <v>-146.07789180679328</v>
      </c>
      <c r="AR697" s="90">
        <f t="shared" si="49"/>
        <v>0</v>
      </c>
      <c r="AS697" s="90">
        <f t="shared" si="48"/>
        <v>0</v>
      </c>
      <c r="AT697" s="90">
        <f t="shared" si="48"/>
        <v>0</v>
      </c>
      <c r="AU697" s="90">
        <f t="shared" si="48"/>
        <v>0</v>
      </c>
      <c r="AV697" s="90">
        <f t="shared" si="48"/>
        <v>0</v>
      </c>
      <c r="AW697" s="90">
        <f t="shared" si="48"/>
        <v>0</v>
      </c>
      <c r="AX697" s="90">
        <f t="shared" si="48"/>
        <v>0</v>
      </c>
      <c r="AY697" s="90">
        <f t="shared" si="48"/>
        <v>-6.5</v>
      </c>
      <c r="AZ697" s="90">
        <f t="shared" si="48"/>
        <v>0</v>
      </c>
      <c r="BA697" s="90">
        <f t="shared" si="48"/>
        <v>0</v>
      </c>
      <c r="BB697" s="90">
        <f t="shared" si="48"/>
        <v>-402.5</v>
      </c>
      <c r="BC697" s="90">
        <f t="shared" si="48"/>
        <v>0</v>
      </c>
      <c r="BD697" s="90">
        <f t="shared" si="48"/>
        <v>0</v>
      </c>
      <c r="BE697" s="90">
        <f t="shared" si="48"/>
        <v>0</v>
      </c>
      <c r="BF697" s="90">
        <f t="shared" si="48"/>
        <v>0</v>
      </c>
      <c r="BG697" s="90">
        <f t="shared" si="48"/>
        <v>0</v>
      </c>
      <c r="BH697" s="90">
        <f t="shared" si="48"/>
        <v>0</v>
      </c>
      <c r="BI697" s="90">
        <f t="shared" si="48"/>
        <v>0</v>
      </c>
      <c r="BJ697" s="90">
        <f t="shared" si="48"/>
        <v>-145.19999999999999</v>
      </c>
      <c r="BK697" s="90">
        <f t="shared" si="48"/>
        <v>0</v>
      </c>
      <c r="BL697" s="90">
        <f t="shared" si="48"/>
        <v>-306.85000000000002</v>
      </c>
      <c r="BM697" s="90"/>
      <c r="BN697" s="90">
        <f>SUM(BN573:BN696)</f>
        <v>0</v>
      </c>
      <c r="BO697" s="90">
        <f t="shared" si="48"/>
        <v>-0.5</v>
      </c>
      <c r="BP697" s="90">
        <f t="shared" si="48"/>
        <v>-17.75</v>
      </c>
      <c r="BQ697" s="90">
        <f t="shared" si="48"/>
        <v>-3.73</v>
      </c>
      <c r="BR697" s="90">
        <f t="shared" si="48"/>
        <v>3</v>
      </c>
      <c r="BS697" s="90">
        <f t="shared" si="48"/>
        <v>0.71</v>
      </c>
      <c r="BT697" s="90">
        <f t="shared" si="48"/>
        <v>0.37</v>
      </c>
      <c r="BU697" s="90">
        <f t="shared" si="48"/>
        <v>0</v>
      </c>
      <c r="BV697" s="90">
        <f t="shared" si="48"/>
        <v>-39.64</v>
      </c>
      <c r="BW697" s="90">
        <f t="shared" ref="BW697" si="50">SUM(BW573:BW696)</f>
        <v>0</v>
      </c>
      <c r="BX697" s="90">
        <f t="shared" ref="BX697:CA697" si="51">SUM(BX573:BX696)</f>
        <v>0</v>
      </c>
      <c r="BY697" s="90">
        <f t="shared" si="51"/>
        <v>0</v>
      </c>
      <c r="BZ697" s="90">
        <f t="shared" si="51"/>
        <v>0</v>
      </c>
      <c r="CA697" s="90">
        <f t="shared" si="51"/>
        <v>18</v>
      </c>
      <c r="CB697" s="65">
        <f>SUM(F697:AF697)</f>
        <v>3081.23</v>
      </c>
      <c r="CC697" s="65">
        <f>SUM(AH697:BZ697)</f>
        <v>-3250.57</v>
      </c>
      <c r="CD697" s="90">
        <f>SUM(CD573:CD695)</f>
        <v>575</v>
      </c>
      <c r="CE697" s="90">
        <f>SUM(CE573:CE695)</f>
        <v>-168.29999999999995</v>
      </c>
      <c r="CF697" s="90">
        <f>SUM(CF573:CF695)</f>
        <v>0</v>
      </c>
      <c r="CG697" s="67">
        <f t="shared" si="47"/>
        <v>8.5265128291212022E-13</v>
      </c>
    </row>
    <row r="698" spans="1:86" ht="15" customHeight="1" thickTop="1">
      <c r="A698" s="39" t="s">
        <v>23</v>
      </c>
      <c r="B698" s="70">
        <v>41458</v>
      </c>
      <c r="C698" s="71" t="s">
        <v>6</v>
      </c>
      <c r="D698" s="74" t="s">
        <v>839</v>
      </c>
      <c r="E698" s="72">
        <v>-60</v>
      </c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72">
        <v>-60</v>
      </c>
      <c r="BZ698" s="66"/>
      <c r="CA698" s="66"/>
      <c r="CB698" s="66"/>
      <c r="CC698" s="66"/>
      <c r="CD698" s="66"/>
      <c r="CE698" s="66"/>
      <c r="CF698" s="66"/>
      <c r="CG698" s="67">
        <f t="shared" si="47"/>
        <v>0</v>
      </c>
    </row>
    <row r="699" spans="1:86" ht="15" customHeight="1">
      <c r="A699" s="39" t="s">
        <v>23</v>
      </c>
      <c r="B699" s="70">
        <v>41463</v>
      </c>
      <c r="C699" s="71" t="s">
        <v>805</v>
      </c>
      <c r="D699" s="74" t="s">
        <v>842</v>
      </c>
      <c r="E699" s="72">
        <v>-86.81</v>
      </c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72">
        <v>-86.81</v>
      </c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7">
        <f t="shared" si="47"/>
        <v>0</v>
      </c>
    </row>
    <row r="700" spans="1:86" ht="15" customHeight="1">
      <c r="A700" s="39" t="s">
        <v>23</v>
      </c>
      <c r="B700" s="70">
        <v>41463</v>
      </c>
      <c r="C700" s="71" t="s">
        <v>906</v>
      </c>
      <c r="D700" s="87" t="s">
        <v>144</v>
      </c>
      <c r="E700" s="72">
        <v>-0.25</v>
      </c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72">
        <v>-0.25</v>
      </c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7">
        <f t="shared" si="47"/>
        <v>0</v>
      </c>
    </row>
    <row r="701" spans="1:86" ht="15" customHeight="1">
      <c r="A701" s="39" t="s">
        <v>23</v>
      </c>
      <c r="B701" s="70">
        <v>41463</v>
      </c>
      <c r="C701" s="71" t="s">
        <v>884</v>
      </c>
      <c r="D701" s="74" t="s">
        <v>841</v>
      </c>
      <c r="E701" s="72">
        <v>-500.94</v>
      </c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72">
        <v>-500.94</v>
      </c>
      <c r="BX701" s="66"/>
      <c r="BY701" s="66"/>
      <c r="BZ701" s="66"/>
      <c r="CA701" s="66"/>
      <c r="CB701" s="66"/>
      <c r="CC701" s="66"/>
      <c r="CD701" s="66"/>
      <c r="CE701" s="66"/>
      <c r="CF701" s="66"/>
      <c r="CG701" s="67">
        <f t="shared" si="47"/>
        <v>0</v>
      </c>
    </row>
    <row r="702" spans="1:86" ht="15" customHeight="1">
      <c r="A702" s="39" t="s">
        <v>23</v>
      </c>
      <c r="B702" s="70">
        <v>41463</v>
      </c>
      <c r="C702" s="71" t="s">
        <v>906</v>
      </c>
      <c r="D702" s="87" t="s">
        <v>144</v>
      </c>
      <c r="E702" s="72">
        <v>-0.25</v>
      </c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72">
        <v>-0.25</v>
      </c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7">
        <f t="shared" si="47"/>
        <v>0</v>
      </c>
    </row>
    <row r="703" spans="1:86" ht="15" customHeight="1">
      <c r="A703" s="39" t="s">
        <v>23</v>
      </c>
      <c r="B703" s="70">
        <v>41463</v>
      </c>
      <c r="C703" s="40" t="s">
        <v>19</v>
      </c>
      <c r="D703" s="74" t="s">
        <v>843</v>
      </c>
      <c r="E703" s="72">
        <v>-5.4</v>
      </c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72">
        <v>-5.4</v>
      </c>
      <c r="AM703" s="66"/>
      <c r="AN703" s="66"/>
      <c r="AO703" s="66"/>
      <c r="AP703" s="66"/>
      <c r="AQ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Y703" s="66"/>
      <c r="BZ703" s="66"/>
      <c r="CA703" s="66"/>
      <c r="CB703" s="66"/>
      <c r="CC703" s="66"/>
      <c r="CD703" s="66"/>
      <c r="CE703" s="66"/>
      <c r="CF703" s="66"/>
      <c r="CG703" s="67">
        <f t="shared" si="47"/>
        <v>0</v>
      </c>
    </row>
    <row r="704" spans="1:86" ht="15" customHeight="1">
      <c r="A704" s="39" t="s">
        <v>23</v>
      </c>
      <c r="B704" s="70">
        <v>41463</v>
      </c>
      <c r="C704" s="71" t="s">
        <v>111</v>
      </c>
      <c r="D704" s="74" t="s">
        <v>844</v>
      </c>
      <c r="E704" s="72">
        <v>-59.98</v>
      </c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72">
        <v>-59.98</v>
      </c>
      <c r="BY704" s="66"/>
      <c r="BZ704" s="66"/>
      <c r="CA704" s="66"/>
      <c r="CB704" s="66"/>
      <c r="CC704" s="66"/>
      <c r="CD704" s="66"/>
      <c r="CE704" s="66"/>
      <c r="CF704" s="66"/>
      <c r="CG704" s="67">
        <f t="shared" si="47"/>
        <v>0</v>
      </c>
    </row>
    <row r="705" spans="1:85" ht="15" customHeight="1">
      <c r="A705" s="39" t="s">
        <v>23</v>
      </c>
      <c r="B705" s="70">
        <v>41463</v>
      </c>
      <c r="C705" s="71" t="s">
        <v>906</v>
      </c>
      <c r="D705" s="87" t="s">
        <v>144</v>
      </c>
      <c r="E705" s="72">
        <v>-4.87</v>
      </c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72">
        <v>-4.87</v>
      </c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  <c r="CA705" s="66"/>
      <c r="CB705" s="66"/>
      <c r="CC705" s="66"/>
      <c r="CD705" s="66"/>
      <c r="CE705" s="66"/>
      <c r="CF705" s="66"/>
      <c r="CG705" s="67">
        <f t="shared" si="47"/>
        <v>0</v>
      </c>
    </row>
    <row r="706" spans="1:85" ht="15" customHeight="1">
      <c r="A706" s="39" t="s">
        <v>23</v>
      </c>
      <c r="B706" s="70">
        <v>41464</v>
      </c>
      <c r="C706" s="71" t="s">
        <v>547</v>
      </c>
      <c r="D706" s="87"/>
      <c r="E706" s="72">
        <v>30</v>
      </c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72">
        <v>30</v>
      </c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  <c r="CA706" s="66"/>
      <c r="CB706" s="66"/>
      <c r="CC706" s="66"/>
      <c r="CD706" s="66"/>
      <c r="CE706" s="66"/>
      <c r="CF706" s="66"/>
      <c r="CG706" s="67">
        <f t="shared" ref="CG706:CG751" si="52">E706-SUM(F706:CA706)</f>
        <v>0</v>
      </c>
    </row>
    <row r="707" spans="1:85" ht="15" customHeight="1">
      <c r="A707" s="39" t="s">
        <v>23</v>
      </c>
      <c r="B707" s="70">
        <v>41466</v>
      </c>
      <c r="C707" s="71" t="s">
        <v>146</v>
      </c>
      <c r="D707" s="74" t="s">
        <v>845</v>
      </c>
      <c r="E707" s="72">
        <v>-27.3</v>
      </c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72">
        <v>-27.3</v>
      </c>
      <c r="BM707" s="72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  <c r="CA707" s="66"/>
      <c r="CB707" s="66"/>
      <c r="CC707" s="66"/>
      <c r="CD707" s="66"/>
      <c r="CE707" s="66"/>
      <c r="CF707" s="66"/>
      <c r="CG707" s="67">
        <f t="shared" si="52"/>
        <v>0</v>
      </c>
    </row>
    <row r="708" spans="1:85" ht="15" customHeight="1">
      <c r="A708" s="39" t="s">
        <v>23</v>
      </c>
      <c r="B708" s="70">
        <v>41467</v>
      </c>
      <c r="C708" s="71" t="s">
        <v>906</v>
      </c>
      <c r="D708" s="87" t="s">
        <v>144</v>
      </c>
      <c r="E708" s="72">
        <v>-0.25</v>
      </c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72">
        <v>-0.25</v>
      </c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7">
        <f t="shared" si="52"/>
        <v>0</v>
      </c>
    </row>
    <row r="709" spans="1:85" ht="15" customHeight="1">
      <c r="A709" s="43" t="s">
        <v>22</v>
      </c>
      <c r="B709" s="70">
        <v>41467</v>
      </c>
      <c r="C709" s="71" t="s">
        <v>780</v>
      </c>
      <c r="D709" s="87"/>
      <c r="E709" s="80">
        <v>5.64</v>
      </c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80">
        <v>5.64</v>
      </c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  <c r="CA709" s="66"/>
      <c r="CB709" s="66"/>
      <c r="CC709" s="66"/>
      <c r="CD709" s="66"/>
      <c r="CE709" s="66"/>
      <c r="CF709" s="66"/>
      <c r="CG709" s="67">
        <f t="shared" si="52"/>
        <v>0</v>
      </c>
    </row>
    <row r="710" spans="1:85" ht="15" customHeight="1">
      <c r="A710" s="39" t="s">
        <v>23</v>
      </c>
      <c r="B710" s="70">
        <v>41470</v>
      </c>
      <c r="C710" s="40" t="s">
        <v>19</v>
      </c>
      <c r="D710" s="74" t="s">
        <v>846</v>
      </c>
      <c r="E710" s="72">
        <v>-5.3</v>
      </c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72">
        <v>-5.3</v>
      </c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7">
        <f t="shared" si="52"/>
        <v>0</v>
      </c>
    </row>
    <row r="711" spans="1:85" ht="15" customHeight="1" thickBot="1">
      <c r="A711" s="39" t="s">
        <v>23</v>
      </c>
      <c r="B711" s="70">
        <v>41477</v>
      </c>
      <c r="C711" s="71" t="s">
        <v>40</v>
      </c>
      <c r="D711" s="74" t="s">
        <v>847</v>
      </c>
      <c r="E711" s="72">
        <v>-371.6</v>
      </c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72">
        <v>-153.46</v>
      </c>
      <c r="AJ711" s="66"/>
      <c r="AK711" s="66"/>
      <c r="AL711" s="66"/>
      <c r="AM711" s="66"/>
      <c r="AN711" s="66"/>
      <c r="AO711" s="72">
        <v>-130.44999999999999</v>
      </c>
      <c r="AP711" s="66"/>
      <c r="AQ711" s="72">
        <v>-87.69</v>
      </c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  <c r="CA711" s="66"/>
      <c r="CB711" s="66"/>
      <c r="CC711" s="66"/>
      <c r="CD711" s="66"/>
      <c r="CE711" s="66"/>
      <c r="CF711" s="66"/>
      <c r="CG711" s="67">
        <f t="shared" si="52"/>
        <v>0</v>
      </c>
    </row>
    <row r="712" spans="1:85" ht="15" customHeight="1" thickTop="1" thickBot="1">
      <c r="A712" s="10"/>
      <c r="B712" s="41"/>
      <c r="C712" s="42" t="s">
        <v>171</v>
      </c>
      <c r="D712" s="77"/>
      <c r="E712" s="90">
        <f>SUM(E698:E711)</f>
        <v>-1087.31</v>
      </c>
      <c r="F712" s="90">
        <f>SUM(F698:F711)</f>
        <v>0</v>
      </c>
      <c r="G712" s="90">
        <f t="shared" ref="G712:BV712" si="53">SUM(G698:G711)</f>
        <v>0</v>
      </c>
      <c r="H712" s="90">
        <f t="shared" si="53"/>
        <v>0</v>
      </c>
      <c r="I712" s="90">
        <f t="shared" si="53"/>
        <v>0</v>
      </c>
      <c r="J712" s="90">
        <f t="shared" si="53"/>
        <v>0</v>
      </c>
      <c r="K712" s="90">
        <f t="shared" si="53"/>
        <v>0</v>
      </c>
      <c r="L712" s="90">
        <f t="shared" si="53"/>
        <v>0</v>
      </c>
      <c r="M712" s="90">
        <f t="shared" si="53"/>
        <v>0</v>
      </c>
      <c r="N712" s="90">
        <f t="shared" si="53"/>
        <v>0</v>
      </c>
      <c r="O712" s="90">
        <f t="shared" si="53"/>
        <v>0</v>
      </c>
      <c r="P712" s="90">
        <f t="shared" si="53"/>
        <v>0</v>
      </c>
      <c r="Q712" s="90">
        <f t="shared" si="53"/>
        <v>0</v>
      </c>
      <c r="R712" s="90">
        <f t="shared" si="53"/>
        <v>0</v>
      </c>
      <c r="S712" s="90">
        <f t="shared" si="53"/>
        <v>0</v>
      </c>
      <c r="T712" s="90">
        <f t="shared" si="53"/>
        <v>0</v>
      </c>
      <c r="U712" s="90">
        <f t="shared" si="53"/>
        <v>0</v>
      </c>
      <c r="V712" s="90">
        <f t="shared" si="53"/>
        <v>0</v>
      </c>
      <c r="W712" s="90">
        <f t="shared" si="53"/>
        <v>0</v>
      </c>
      <c r="X712" s="90">
        <f t="shared" si="53"/>
        <v>0</v>
      </c>
      <c r="Y712" s="90">
        <f t="shared" si="53"/>
        <v>0</v>
      </c>
      <c r="Z712" s="90">
        <f t="shared" si="53"/>
        <v>0</v>
      </c>
      <c r="AA712" s="90">
        <f t="shared" si="53"/>
        <v>0</v>
      </c>
      <c r="AB712" s="90">
        <f t="shared" si="53"/>
        <v>0</v>
      </c>
      <c r="AC712" s="90">
        <f t="shared" si="53"/>
        <v>0</v>
      </c>
      <c r="AD712" s="90">
        <f t="shared" si="53"/>
        <v>0</v>
      </c>
      <c r="AE712" s="90">
        <f t="shared" si="53"/>
        <v>0</v>
      </c>
      <c r="AF712" s="90">
        <f>SUM(AF698:AF711)</f>
        <v>0</v>
      </c>
      <c r="AG712" s="90">
        <f>SUM(AG698:AG711)</f>
        <v>0</v>
      </c>
      <c r="AH712" s="90">
        <f>SUM(AH698:AH711)</f>
        <v>0</v>
      </c>
      <c r="AI712" s="90">
        <f t="shared" si="53"/>
        <v>-153.46</v>
      </c>
      <c r="AJ712" s="90">
        <f t="shared" si="53"/>
        <v>0</v>
      </c>
      <c r="AK712" s="90">
        <f t="shared" si="53"/>
        <v>0</v>
      </c>
      <c r="AL712" s="90">
        <f t="shared" si="53"/>
        <v>-5.4</v>
      </c>
      <c r="AM712" s="90">
        <f t="shared" si="53"/>
        <v>0</v>
      </c>
      <c r="AN712" s="90">
        <f t="shared" si="53"/>
        <v>0</v>
      </c>
      <c r="AO712" s="90">
        <f t="shared" si="53"/>
        <v>-130.44999999999999</v>
      </c>
      <c r="AP712" s="90">
        <f t="shared" si="53"/>
        <v>0</v>
      </c>
      <c r="AQ712" s="90">
        <f t="shared" si="53"/>
        <v>-87.69</v>
      </c>
      <c r="AR712" s="90">
        <f t="shared" si="53"/>
        <v>-5.3</v>
      </c>
      <c r="AS712" s="90">
        <f t="shared" si="53"/>
        <v>0</v>
      </c>
      <c r="AT712" s="90">
        <f t="shared" si="53"/>
        <v>0</v>
      </c>
      <c r="AU712" s="90">
        <f t="shared" si="53"/>
        <v>0</v>
      </c>
      <c r="AV712" s="90">
        <f t="shared" si="53"/>
        <v>0</v>
      </c>
      <c r="AW712" s="90">
        <f t="shared" si="53"/>
        <v>0</v>
      </c>
      <c r="AX712" s="90">
        <f t="shared" si="53"/>
        <v>0</v>
      </c>
      <c r="AY712" s="90">
        <f t="shared" si="53"/>
        <v>0</v>
      </c>
      <c r="AZ712" s="90">
        <f t="shared" si="53"/>
        <v>0</v>
      </c>
      <c r="BA712" s="90">
        <f t="shared" si="53"/>
        <v>0</v>
      </c>
      <c r="BB712" s="90">
        <f t="shared" si="53"/>
        <v>-51.17</v>
      </c>
      <c r="BC712" s="90">
        <f t="shared" si="53"/>
        <v>0</v>
      </c>
      <c r="BD712" s="90">
        <f t="shared" si="53"/>
        <v>0</v>
      </c>
      <c r="BE712" s="90">
        <f t="shared" si="53"/>
        <v>0</v>
      </c>
      <c r="BF712" s="90">
        <f t="shared" si="53"/>
        <v>0</v>
      </c>
      <c r="BG712" s="90">
        <f t="shared" si="53"/>
        <v>0</v>
      </c>
      <c r="BH712" s="90">
        <f t="shared" si="53"/>
        <v>0</v>
      </c>
      <c r="BI712" s="90">
        <f t="shared" si="53"/>
        <v>0</v>
      </c>
      <c r="BJ712" s="90">
        <f t="shared" si="53"/>
        <v>0</v>
      </c>
      <c r="BK712" s="90">
        <f t="shared" si="53"/>
        <v>0</v>
      </c>
      <c r="BL712" s="90">
        <f t="shared" si="53"/>
        <v>-27.3</v>
      </c>
      <c r="BM712" s="90"/>
      <c r="BN712" s="90">
        <f>SUM(BN698:BN711)</f>
        <v>0</v>
      </c>
      <c r="BO712" s="90">
        <f t="shared" si="53"/>
        <v>-5.62</v>
      </c>
      <c r="BP712" s="90">
        <f t="shared" si="53"/>
        <v>0</v>
      </c>
      <c r="BQ712" s="90">
        <f t="shared" si="53"/>
        <v>0</v>
      </c>
      <c r="BR712" s="90">
        <f t="shared" si="53"/>
        <v>0</v>
      </c>
      <c r="BS712" s="90">
        <f t="shared" si="53"/>
        <v>0</v>
      </c>
      <c r="BT712" s="90">
        <f t="shared" si="53"/>
        <v>0</v>
      </c>
      <c r="BU712" s="90">
        <f t="shared" si="53"/>
        <v>0</v>
      </c>
      <c r="BV712" s="90">
        <f t="shared" si="53"/>
        <v>0</v>
      </c>
      <c r="BW712" s="90">
        <f t="shared" ref="BW712:CA712" si="54">SUM(BW698:BW711)</f>
        <v>-500.94</v>
      </c>
      <c r="BX712" s="90">
        <f t="shared" si="54"/>
        <v>-59.98</v>
      </c>
      <c r="BY712" s="90">
        <f t="shared" si="54"/>
        <v>-60</v>
      </c>
      <c r="BZ712" s="90">
        <f t="shared" si="54"/>
        <v>0</v>
      </c>
      <c r="CA712" s="90">
        <f t="shared" si="54"/>
        <v>0</v>
      </c>
      <c r="CB712" s="65">
        <f>SUM(F712:AF712)</f>
        <v>0</v>
      </c>
      <c r="CC712" s="65">
        <f>SUM(AH712:BZ712)</f>
        <v>-1087.31</v>
      </c>
      <c r="CD712" s="90">
        <f>SUM(CD698:CD711)</f>
        <v>0</v>
      </c>
      <c r="CE712" s="90">
        <f>SUM(CE698:CE711)</f>
        <v>0</v>
      </c>
      <c r="CF712" s="90">
        <f>SUM(CF698:CF711)</f>
        <v>0</v>
      </c>
      <c r="CG712" s="67">
        <f t="shared" si="52"/>
        <v>0</v>
      </c>
    </row>
    <row r="713" spans="1:85" ht="15" customHeight="1" thickTop="1">
      <c r="A713" s="39" t="s">
        <v>23</v>
      </c>
      <c r="B713" s="70">
        <v>41506</v>
      </c>
      <c r="C713" s="71" t="s">
        <v>787</v>
      </c>
      <c r="D713" s="87" t="s">
        <v>848</v>
      </c>
      <c r="E713" s="72">
        <v>-183.92</v>
      </c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72">
        <v>-183.92</v>
      </c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  <c r="CA713" s="66"/>
      <c r="CB713" s="66"/>
      <c r="CC713" s="66"/>
      <c r="CD713" s="66"/>
      <c r="CE713" s="66"/>
      <c r="CF713" s="66"/>
      <c r="CG713" s="67">
        <f t="shared" si="52"/>
        <v>0</v>
      </c>
    </row>
    <row r="714" spans="1:85" ht="15" customHeight="1">
      <c r="A714" s="120" t="s">
        <v>22</v>
      </c>
      <c r="B714" s="121">
        <v>41516</v>
      </c>
      <c r="C714" s="122" t="s">
        <v>454</v>
      </c>
      <c r="D714" s="123"/>
      <c r="E714" s="124">
        <v>-83.08</v>
      </c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  <c r="CA714" s="66"/>
      <c r="CB714" s="66"/>
      <c r="CC714" s="66"/>
      <c r="CD714" s="66"/>
      <c r="CE714" s="66"/>
      <c r="CF714" s="66"/>
      <c r="CG714" s="67">
        <f t="shared" si="52"/>
        <v>-83.08</v>
      </c>
    </row>
    <row r="715" spans="1:85" ht="15" customHeight="1">
      <c r="A715" s="125" t="s">
        <v>129</v>
      </c>
      <c r="B715" s="121">
        <v>41516</v>
      </c>
      <c r="C715" s="122" t="s">
        <v>454</v>
      </c>
      <c r="D715" s="123"/>
      <c r="E715" s="124">
        <v>-20</v>
      </c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  <c r="CA715" s="66"/>
      <c r="CB715" s="66"/>
      <c r="CC715" s="66"/>
      <c r="CD715" s="66"/>
      <c r="CE715" s="88"/>
      <c r="CF715" s="66"/>
      <c r="CG715" s="67">
        <f t="shared" si="52"/>
        <v>-20</v>
      </c>
    </row>
    <row r="716" spans="1:85" ht="15" customHeight="1">
      <c r="A716" s="43" t="s">
        <v>22</v>
      </c>
      <c r="B716" s="70">
        <v>41517</v>
      </c>
      <c r="C716" s="71" t="s">
        <v>540</v>
      </c>
      <c r="D716" s="87"/>
      <c r="E716" s="80">
        <v>3</v>
      </c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80">
        <v>3</v>
      </c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  <c r="CA716" s="66"/>
      <c r="CB716" s="66"/>
      <c r="CC716" s="66"/>
      <c r="CD716" s="66"/>
      <c r="CE716" s="105">
        <v>3</v>
      </c>
      <c r="CF716" s="66"/>
      <c r="CG716" s="67">
        <f t="shared" si="52"/>
        <v>0</v>
      </c>
    </row>
    <row r="717" spans="1:85" ht="15" customHeight="1">
      <c r="A717" s="43" t="s">
        <v>22</v>
      </c>
      <c r="B717" s="70">
        <v>41517</v>
      </c>
      <c r="C717" s="71" t="s">
        <v>539</v>
      </c>
      <c r="D717" s="87"/>
      <c r="E717" s="80">
        <v>9</v>
      </c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80">
        <v>9</v>
      </c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  <c r="CA717" s="66"/>
      <c r="CB717" s="66"/>
      <c r="CC717" s="66"/>
      <c r="CD717" s="66"/>
      <c r="CE717" s="105">
        <v>9</v>
      </c>
      <c r="CF717" s="66"/>
      <c r="CG717" s="67">
        <f t="shared" si="52"/>
        <v>0</v>
      </c>
    </row>
    <row r="718" spans="1:85" ht="15" customHeight="1">
      <c r="A718" s="43" t="s">
        <v>22</v>
      </c>
      <c r="B718" s="70">
        <v>41517</v>
      </c>
      <c r="C718" s="71" t="s">
        <v>873</v>
      </c>
      <c r="D718" s="87"/>
      <c r="E718" s="80">
        <v>123</v>
      </c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80">
        <v>123</v>
      </c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  <c r="CA718" s="66"/>
      <c r="CB718" s="66"/>
      <c r="CC718" s="66"/>
      <c r="CD718" s="66"/>
      <c r="CE718" s="105">
        <v>123</v>
      </c>
      <c r="CF718" s="66"/>
      <c r="CG718" s="67">
        <f t="shared" si="52"/>
        <v>0</v>
      </c>
    </row>
    <row r="719" spans="1:85" ht="15" customHeight="1">
      <c r="A719" s="43" t="s">
        <v>22</v>
      </c>
      <c r="B719" s="70">
        <v>41517</v>
      </c>
      <c r="C719" s="71" t="s">
        <v>861</v>
      </c>
      <c r="D719" s="87"/>
      <c r="E719" s="80">
        <v>45.41</v>
      </c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80">
        <v>45.41</v>
      </c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  <c r="CA719" s="66"/>
      <c r="CB719" s="66"/>
      <c r="CC719" s="66"/>
      <c r="CD719" s="66"/>
      <c r="CE719" s="66"/>
      <c r="CF719" s="66"/>
      <c r="CG719" s="67">
        <f t="shared" si="52"/>
        <v>0</v>
      </c>
    </row>
    <row r="720" spans="1:85" ht="15" customHeight="1">
      <c r="A720" s="43" t="s">
        <v>22</v>
      </c>
      <c r="B720" s="70">
        <v>41517</v>
      </c>
      <c r="C720" s="71" t="s">
        <v>860</v>
      </c>
      <c r="D720" s="87"/>
      <c r="E720" s="80">
        <v>-30</v>
      </c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80">
        <v>-30</v>
      </c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  <c r="CA720" s="66"/>
      <c r="CB720" s="66"/>
      <c r="CC720" s="66"/>
      <c r="CD720" s="66"/>
      <c r="CE720" s="66"/>
      <c r="CF720" s="66"/>
      <c r="CG720" s="67">
        <f t="shared" si="52"/>
        <v>0</v>
      </c>
    </row>
    <row r="721" spans="1:85" ht="15" customHeight="1">
      <c r="A721" s="43" t="s">
        <v>22</v>
      </c>
      <c r="B721" s="70">
        <v>41517</v>
      </c>
      <c r="C721" s="71" t="s">
        <v>862</v>
      </c>
      <c r="D721" s="87"/>
      <c r="E721" s="80">
        <v>8.84</v>
      </c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80">
        <v>8.84</v>
      </c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7">
        <f t="shared" si="52"/>
        <v>0</v>
      </c>
    </row>
    <row r="722" spans="1:85" ht="15" customHeight="1">
      <c r="A722" s="43" t="s">
        <v>22</v>
      </c>
      <c r="B722" s="70">
        <v>41524</v>
      </c>
      <c r="C722" s="71" t="s">
        <v>771</v>
      </c>
      <c r="D722" s="87"/>
      <c r="E722" s="80">
        <v>85.5</v>
      </c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80">
        <v>85.5</v>
      </c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7">
        <f t="shared" si="52"/>
        <v>0</v>
      </c>
    </row>
    <row r="723" spans="1:85" ht="15" customHeight="1">
      <c r="A723" s="43" t="s">
        <v>22</v>
      </c>
      <c r="B723" s="70">
        <v>41524</v>
      </c>
      <c r="C723" s="71" t="s">
        <v>877</v>
      </c>
      <c r="D723" s="87"/>
      <c r="E723" s="80">
        <v>2</v>
      </c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80">
        <v>2</v>
      </c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  <c r="CA723" s="66"/>
      <c r="CB723" s="66"/>
      <c r="CC723" s="66"/>
      <c r="CD723" s="66"/>
      <c r="CE723" s="66"/>
      <c r="CF723" s="66"/>
      <c r="CG723" s="67">
        <f t="shared" si="52"/>
        <v>0</v>
      </c>
    </row>
    <row r="724" spans="1:85" ht="15" customHeight="1">
      <c r="A724" s="43" t="s">
        <v>22</v>
      </c>
      <c r="B724" s="70">
        <v>41524</v>
      </c>
      <c r="C724" s="71" t="s">
        <v>878</v>
      </c>
      <c r="D724" s="87"/>
      <c r="E724" s="80">
        <v>12</v>
      </c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80">
        <v>12</v>
      </c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  <c r="CA724" s="66"/>
      <c r="CB724" s="66"/>
      <c r="CC724" s="66"/>
      <c r="CD724" s="66"/>
      <c r="CE724" s="66"/>
      <c r="CF724" s="66"/>
      <c r="CG724" s="67">
        <f t="shared" si="52"/>
        <v>0</v>
      </c>
    </row>
    <row r="725" spans="1:85" ht="15" customHeight="1">
      <c r="A725" s="43" t="s">
        <v>22</v>
      </c>
      <c r="B725" s="70">
        <v>41524</v>
      </c>
      <c r="C725" s="71" t="s">
        <v>136</v>
      </c>
      <c r="D725" s="87"/>
      <c r="E725" s="80">
        <v>133.6</v>
      </c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80">
        <v>133.6</v>
      </c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  <c r="CA725" s="66"/>
      <c r="CB725" s="66"/>
      <c r="CC725" s="66"/>
      <c r="CD725" s="66"/>
      <c r="CE725" s="66"/>
      <c r="CF725" s="66"/>
      <c r="CG725" s="67">
        <f t="shared" si="52"/>
        <v>0</v>
      </c>
    </row>
    <row r="726" spans="1:85" ht="15" customHeight="1">
      <c r="A726" s="43" t="s">
        <v>22</v>
      </c>
      <c r="B726" s="70">
        <v>41525</v>
      </c>
      <c r="C726" s="71" t="s">
        <v>879</v>
      </c>
      <c r="D726" s="87"/>
      <c r="E726" s="80">
        <v>8</v>
      </c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80">
        <v>8</v>
      </c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  <c r="CA726" s="66"/>
      <c r="CB726" s="66"/>
      <c r="CC726" s="66"/>
      <c r="CD726" s="66"/>
      <c r="CE726" s="66"/>
      <c r="CF726" s="66"/>
      <c r="CG726" s="67">
        <f t="shared" si="52"/>
        <v>0</v>
      </c>
    </row>
    <row r="727" spans="1:85" ht="15" customHeight="1">
      <c r="A727" s="43" t="s">
        <v>22</v>
      </c>
      <c r="B727" s="70">
        <v>41525</v>
      </c>
      <c r="C727" s="71" t="s">
        <v>877</v>
      </c>
      <c r="D727" s="87"/>
      <c r="E727" s="80">
        <v>2</v>
      </c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80">
        <v>2</v>
      </c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  <c r="CA727" s="66"/>
      <c r="CB727" s="66"/>
      <c r="CC727" s="66"/>
      <c r="CD727" s="66"/>
      <c r="CE727" s="66"/>
      <c r="CF727" s="66"/>
      <c r="CG727" s="67">
        <f t="shared" si="52"/>
        <v>0</v>
      </c>
    </row>
    <row r="728" spans="1:85" ht="15" customHeight="1">
      <c r="A728" s="43" t="s">
        <v>22</v>
      </c>
      <c r="B728" s="70">
        <v>41525</v>
      </c>
      <c r="C728" s="71" t="s">
        <v>136</v>
      </c>
      <c r="D728" s="87"/>
      <c r="E728" s="80">
        <v>31.1</v>
      </c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80">
        <v>31.1</v>
      </c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  <c r="CA728" s="66"/>
      <c r="CB728" s="66"/>
      <c r="CC728" s="66"/>
      <c r="CD728" s="66"/>
      <c r="CE728" s="66"/>
      <c r="CF728" s="66"/>
      <c r="CG728" s="67">
        <f t="shared" si="52"/>
        <v>0</v>
      </c>
    </row>
    <row r="729" spans="1:85" ht="15" customHeight="1">
      <c r="A729" s="43" t="s">
        <v>22</v>
      </c>
      <c r="B729" s="70">
        <v>41530</v>
      </c>
      <c r="C729" s="71" t="s">
        <v>882</v>
      </c>
      <c r="D729" s="87"/>
      <c r="E729" s="80">
        <v>1</v>
      </c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80">
        <v>1</v>
      </c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  <c r="CA729" s="66"/>
      <c r="CB729" s="66"/>
      <c r="CC729" s="66"/>
      <c r="CD729" s="66"/>
      <c r="CE729" s="66"/>
      <c r="CF729" s="66"/>
      <c r="CG729" s="67">
        <f t="shared" si="52"/>
        <v>0</v>
      </c>
    </row>
    <row r="730" spans="1:85" ht="15" customHeight="1">
      <c r="A730" s="43" t="s">
        <v>22</v>
      </c>
      <c r="B730" s="70">
        <v>41540</v>
      </c>
      <c r="C730" s="71" t="s">
        <v>882</v>
      </c>
      <c r="D730" s="87"/>
      <c r="E730" s="80">
        <v>1</v>
      </c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80">
        <v>1</v>
      </c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  <c r="CA730" s="66"/>
      <c r="CB730" s="66"/>
      <c r="CC730" s="66"/>
      <c r="CD730" s="66"/>
      <c r="CE730" s="66"/>
      <c r="CF730" s="66"/>
      <c r="CG730" s="67">
        <f t="shared" si="52"/>
        <v>0</v>
      </c>
    </row>
    <row r="731" spans="1:85" ht="15" customHeight="1">
      <c r="A731" s="39" t="s">
        <v>23</v>
      </c>
      <c r="B731" s="70">
        <v>41543</v>
      </c>
      <c r="C731" s="71" t="s">
        <v>917</v>
      </c>
      <c r="D731" s="87"/>
      <c r="E731" s="72">
        <v>608.94000000000005</v>
      </c>
      <c r="F731" s="66"/>
      <c r="G731" s="72">
        <v>608.94000000000005</v>
      </c>
      <c r="H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  <c r="CA731" s="66"/>
      <c r="CB731" s="66"/>
      <c r="CC731" s="66"/>
      <c r="CD731" s="66"/>
      <c r="CE731" s="66"/>
      <c r="CF731" s="66"/>
      <c r="CG731" s="67">
        <f t="shared" si="52"/>
        <v>0</v>
      </c>
    </row>
    <row r="732" spans="1:85" ht="15" customHeight="1">
      <c r="A732" s="39" t="s">
        <v>23</v>
      </c>
      <c r="B732" s="70">
        <v>41543</v>
      </c>
      <c r="C732" s="71" t="s">
        <v>917</v>
      </c>
      <c r="D732" s="87"/>
      <c r="E732" s="72">
        <v>327.39999999999998</v>
      </c>
      <c r="F732" s="66"/>
      <c r="G732" s="72">
        <v>327.39999999999998</v>
      </c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  <c r="CA732" s="66"/>
      <c r="CB732" s="66"/>
      <c r="CC732" s="66"/>
      <c r="CD732" s="66"/>
      <c r="CE732" s="66"/>
      <c r="CF732" s="66"/>
      <c r="CG732" s="67">
        <f t="shared" si="52"/>
        <v>0</v>
      </c>
    </row>
    <row r="733" spans="1:85" ht="15" customHeight="1">
      <c r="A733" s="39" t="s">
        <v>23</v>
      </c>
      <c r="B733" s="70">
        <v>41555</v>
      </c>
      <c r="C733" s="71" t="s">
        <v>934</v>
      </c>
      <c r="D733" s="87"/>
      <c r="E733" s="80">
        <v>-645.65</v>
      </c>
      <c r="F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80">
        <v>-645.65</v>
      </c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  <c r="CA733" s="66"/>
      <c r="CB733" s="66"/>
      <c r="CC733" s="66"/>
      <c r="CD733" s="66"/>
      <c r="CE733" s="66"/>
      <c r="CF733" s="66"/>
      <c r="CG733" s="67">
        <f t="shared" si="52"/>
        <v>0</v>
      </c>
    </row>
    <row r="734" spans="1:85" ht="15" customHeight="1">
      <c r="A734" s="43" t="s">
        <v>22</v>
      </c>
      <c r="B734" s="70">
        <v>41570</v>
      </c>
      <c r="C734" s="71" t="s">
        <v>874</v>
      </c>
      <c r="D734" s="87"/>
      <c r="E734" s="80">
        <v>114.9</v>
      </c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80">
        <v>114.9</v>
      </c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7">
        <f t="shared" si="52"/>
        <v>0</v>
      </c>
    </row>
    <row r="735" spans="1:85" ht="15" customHeight="1">
      <c r="A735" s="43" t="s">
        <v>22</v>
      </c>
      <c r="B735" s="70">
        <v>41571</v>
      </c>
      <c r="C735" s="71" t="s">
        <v>502</v>
      </c>
      <c r="D735" s="87"/>
      <c r="E735" s="80">
        <v>5</v>
      </c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80">
        <v>5</v>
      </c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  <c r="CA735" s="66"/>
      <c r="CB735" s="66"/>
      <c r="CC735" s="66"/>
      <c r="CD735" s="66"/>
      <c r="CE735" s="66"/>
      <c r="CF735" s="66"/>
      <c r="CG735" s="67">
        <f t="shared" si="52"/>
        <v>0</v>
      </c>
    </row>
    <row r="736" spans="1:85" ht="15" customHeight="1">
      <c r="A736" s="43" t="s">
        <v>22</v>
      </c>
      <c r="B736" s="70">
        <v>41576</v>
      </c>
      <c r="C736" s="71" t="s">
        <v>502</v>
      </c>
      <c r="D736" s="87"/>
      <c r="E736" s="80">
        <v>4</v>
      </c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80">
        <v>4</v>
      </c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7">
        <f t="shared" si="52"/>
        <v>0</v>
      </c>
    </row>
    <row r="737" spans="1:85" ht="15" customHeight="1">
      <c r="A737" s="43" t="s">
        <v>22</v>
      </c>
      <c r="B737" s="70">
        <v>41582</v>
      </c>
      <c r="C737" s="71" t="s">
        <v>886</v>
      </c>
      <c r="D737" s="87" t="s">
        <v>150</v>
      </c>
      <c r="E737" s="80">
        <v>20</v>
      </c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  <c r="CA737" s="72">
        <v>20</v>
      </c>
      <c r="CB737" s="66"/>
      <c r="CC737" s="66"/>
      <c r="CD737" s="66"/>
      <c r="CE737" s="80">
        <v>20</v>
      </c>
      <c r="CF737" s="66"/>
      <c r="CG737" s="67">
        <f t="shared" si="52"/>
        <v>0</v>
      </c>
    </row>
    <row r="738" spans="1:85" ht="15" customHeight="1">
      <c r="A738" s="43" t="s">
        <v>22</v>
      </c>
      <c r="B738" s="70">
        <v>41585</v>
      </c>
      <c r="C738" s="71" t="s">
        <v>923</v>
      </c>
      <c r="D738" s="127" t="s">
        <v>922</v>
      </c>
      <c r="E738" s="80">
        <v>-1.43</v>
      </c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80">
        <v>-1.43</v>
      </c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  <c r="CA738" s="66"/>
      <c r="CB738" s="66"/>
      <c r="CC738" s="66"/>
      <c r="CD738" s="66"/>
      <c r="CE738" s="80">
        <v>-1.43</v>
      </c>
      <c r="CF738" s="66"/>
      <c r="CG738" s="67">
        <f t="shared" si="52"/>
        <v>0</v>
      </c>
    </row>
    <row r="739" spans="1:85" ht="15" customHeight="1">
      <c r="A739" s="43" t="s">
        <v>22</v>
      </c>
      <c r="B739" s="70">
        <v>41585</v>
      </c>
      <c r="C739" s="71" t="s">
        <v>921</v>
      </c>
      <c r="D739" s="127" t="s">
        <v>920</v>
      </c>
      <c r="E739" s="80">
        <v>-8.92</v>
      </c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80">
        <v>-8.92</v>
      </c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  <c r="CA739" s="66"/>
      <c r="CB739" s="66"/>
      <c r="CC739" s="66"/>
      <c r="CD739" s="66"/>
      <c r="CE739" s="80">
        <v>-8.92</v>
      </c>
      <c r="CF739" s="66"/>
      <c r="CG739" s="67">
        <f t="shared" si="52"/>
        <v>0</v>
      </c>
    </row>
    <row r="740" spans="1:85" ht="15" customHeight="1">
      <c r="A740" s="43" t="s">
        <v>22</v>
      </c>
      <c r="B740" s="70">
        <v>41585</v>
      </c>
      <c r="C740" s="71" t="s">
        <v>919</v>
      </c>
      <c r="D740" s="127" t="s">
        <v>918</v>
      </c>
      <c r="E740" s="80">
        <v>-30.48</v>
      </c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80">
        <v>-30.48</v>
      </c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  <c r="CA740" s="66"/>
      <c r="CB740" s="66"/>
      <c r="CC740" s="66"/>
      <c r="CD740" s="66"/>
      <c r="CE740" s="80">
        <v>-30.48</v>
      </c>
      <c r="CF740" s="66"/>
      <c r="CG740" s="67">
        <f t="shared" si="52"/>
        <v>0</v>
      </c>
    </row>
    <row r="741" spans="1:85" ht="15" customHeight="1">
      <c r="A741" s="43" t="s">
        <v>22</v>
      </c>
      <c r="B741" s="70">
        <v>41586</v>
      </c>
      <c r="C741" s="71" t="s">
        <v>925</v>
      </c>
      <c r="D741" s="127" t="s">
        <v>924</v>
      </c>
      <c r="E741" s="80">
        <v>-9.56</v>
      </c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80">
        <v>-9.56</v>
      </c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  <c r="CA741" s="66"/>
      <c r="CB741" s="66"/>
      <c r="CC741" s="66"/>
      <c r="CD741" s="66"/>
      <c r="CE741" s="80">
        <v>-9.56</v>
      </c>
      <c r="CF741" s="66"/>
      <c r="CG741" s="67">
        <f t="shared" si="52"/>
        <v>0</v>
      </c>
    </row>
    <row r="742" spans="1:85" ht="15" customHeight="1">
      <c r="A742" s="43" t="s">
        <v>22</v>
      </c>
      <c r="B742" s="70">
        <v>41592</v>
      </c>
      <c r="C742" s="71" t="s">
        <v>927</v>
      </c>
      <c r="D742" s="127" t="s">
        <v>926</v>
      </c>
      <c r="E742" s="80">
        <v>-5.64</v>
      </c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80">
        <v>-5.64</v>
      </c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  <c r="CA742" s="66"/>
      <c r="CB742" s="66"/>
      <c r="CC742" s="66"/>
      <c r="CD742" s="66"/>
      <c r="CE742" s="80">
        <v>-5.64</v>
      </c>
      <c r="CF742" s="66"/>
      <c r="CG742" s="67">
        <f t="shared" si="52"/>
        <v>0</v>
      </c>
    </row>
    <row r="743" spans="1:85" ht="15" customHeight="1">
      <c r="A743" s="43" t="s">
        <v>22</v>
      </c>
      <c r="B743" s="70">
        <v>41597</v>
      </c>
      <c r="C743" s="71" t="s">
        <v>929</v>
      </c>
      <c r="D743" s="127" t="s">
        <v>928</v>
      </c>
      <c r="E743" s="80">
        <v>-9.7799999999999994</v>
      </c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80">
        <v>-9.7799999999999994</v>
      </c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  <c r="CA743" s="66"/>
      <c r="CB743" s="66"/>
      <c r="CC743" s="66"/>
      <c r="CD743" s="66"/>
      <c r="CE743" s="80">
        <v>-9.7799999999999994</v>
      </c>
      <c r="CF743" s="66"/>
      <c r="CG743" s="67">
        <f t="shared" si="52"/>
        <v>0</v>
      </c>
    </row>
    <row r="744" spans="1:85" ht="15" customHeight="1">
      <c r="A744" s="43" t="s">
        <v>22</v>
      </c>
      <c r="B744" s="70">
        <v>41597</v>
      </c>
      <c r="C744" s="71" t="s">
        <v>502</v>
      </c>
      <c r="D744" s="87"/>
      <c r="E744" s="80">
        <v>4</v>
      </c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80">
        <v>4</v>
      </c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  <c r="CA744" s="66"/>
      <c r="CB744" s="66"/>
      <c r="CC744" s="66"/>
      <c r="CD744" s="66"/>
      <c r="CE744" s="80">
        <v>4</v>
      </c>
      <c r="CF744" s="66"/>
      <c r="CG744" s="67">
        <f t="shared" si="52"/>
        <v>0</v>
      </c>
    </row>
    <row r="745" spans="1:85" ht="15" customHeight="1">
      <c r="A745" s="43" t="s">
        <v>22</v>
      </c>
      <c r="B745" s="70">
        <v>41612</v>
      </c>
      <c r="C745" s="71" t="s">
        <v>502</v>
      </c>
      <c r="D745" s="87"/>
      <c r="E745" s="80">
        <v>4</v>
      </c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80">
        <v>4</v>
      </c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  <c r="CA745" s="66"/>
      <c r="CB745" s="66"/>
      <c r="CC745" s="66"/>
      <c r="CD745" s="66"/>
      <c r="CE745" s="80">
        <v>4</v>
      </c>
      <c r="CF745" s="66"/>
      <c r="CG745" s="67">
        <f t="shared" si="52"/>
        <v>0</v>
      </c>
    </row>
    <row r="746" spans="1:85" ht="15" customHeight="1">
      <c r="A746" s="43" t="s">
        <v>22</v>
      </c>
      <c r="B746" s="70">
        <v>41612</v>
      </c>
      <c r="C746" s="71" t="s">
        <v>887</v>
      </c>
      <c r="D746" s="87" t="s">
        <v>150</v>
      </c>
      <c r="E746" s="80">
        <v>24.08</v>
      </c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8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80">
        <v>3</v>
      </c>
      <c r="BS746" s="80">
        <v>0.71</v>
      </c>
      <c r="BT746" s="80">
        <v>0.37</v>
      </c>
      <c r="BU746" s="66"/>
      <c r="BV746" s="66"/>
      <c r="BW746" s="66"/>
      <c r="BX746" s="66"/>
      <c r="BY746" s="66"/>
      <c r="BZ746" s="66"/>
      <c r="CA746" s="72">
        <v>20</v>
      </c>
      <c r="CB746" s="66"/>
      <c r="CC746" s="66"/>
      <c r="CD746" s="66"/>
      <c r="CE746" s="80">
        <v>24.08</v>
      </c>
      <c r="CF746" s="66"/>
      <c r="CG746" s="67">
        <f t="shared" si="52"/>
        <v>0</v>
      </c>
    </row>
    <row r="747" spans="1:85" ht="15" customHeight="1">
      <c r="A747" s="43" t="s">
        <v>22</v>
      </c>
      <c r="B747" s="70">
        <v>41612</v>
      </c>
      <c r="C747" s="71" t="s">
        <v>931</v>
      </c>
      <c r="D747" s="127" t="s">
        <v>930</v>
      </c>
      <c r="E747" s="80">
        <v>-12.11</v>
      </c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80">
        <v>-12.11</v>
      </c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  <c r="CA747" s="66"/>
      <c r="CB747" s="66"/>
      <c r="CC747" s="66"/>
      <c r="CD747" s="66"/>
      <c r="CE747" s="80">
        <v>-12.11</v>
      </c>
      <c r="CF747" s="66"/>
      <c r="CG747" s="67">
        <f t="shared" si="52"/>
        <v>0</v>
      </c>
    </row>
    <row r="748" spans="1:85">
      <c r="A748" s="43" t="s">
        <v>22</v>
      </c>
      <c r="B748" s="70">
        <v>41613</v>
      </c>
      <c r="C748" s="71" t="s">
        <v>933</v>
      </c>
      <c r="D748" s="127" t="s">
        <v>932</v>
      </c>
      <c r="E748" s="80">
        <v>-6.21</v>
      </c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80">
        <v>-6.21</v>
      </c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  <c r="CA748" s="66"/>
      <c r="CB748" s="66"/>
      <c r="CC748" s="66"/>
      <c r="CD748" s="66"/>
      <c r="CE748" s="80">
        <v>-6.21</v>
      </c>
      <c r="CF748" s="66"/>
      <c r="CG748" s="67">
        <f t="shared" si="52"/>
        <v>0</v>
      </c>
    </row>
    <row r="749" spans="1:85" ht="15" customHeight="1">
      <c r="A749" s="43" t="s">
        <v>22</v>
      </c>
      <c r="B749" s="70">
        <v>41659</v>
      </c>
      <c r="C749" s="71" t="s">
        <v>889</v>
      </c>
      <c r="D749" s="72"/>
      <c r="E749" s="80">
        <v>4</v>
      </c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80">
        <v>4</v>
      </c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  <c r="CA749" s="66"/>
      <c r="CB749" s="66"/>
      <c r="CC749" s="66"/>
      <c r="CD749" s="66"/>
      <c r="CE749" s="80">
        <v>4</v>
      </c>
      <c r="CF749" s="66"/>
      <c r="CG749" s="67">
        <f t="shared" si="52"/>
        <v>0</v>
      </c>
    </row>
    <row r="750" spans="1:85" ht="15" customHeight="1" thickBot="1">
      <c r="A750" s="39" t="s">
        <v>23</v>
      </c>
      <c r="B750" s="70">
        <v>41800</v>
      </c>
      <c r="C750" s="122" t="s">
        <v>943</v>
      </c>
      <c r="D750" s="72"/>
      <c r="E750" s="72">
        <v>577.67999999999995</v>
      </c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8"/>
      <c r="T750" s="68"/>
      <c r="U750" s="68"/>
      <c r="V750" s="68"/>
      <c r="W750" s="66"/>
      <c r="X750" s="68"/>
      <c r="Y750" s="68"/>
      <c r="Z750" s="68"/>
      <c r="AA750" s="68"/>
      <c r="AB750" s="68"/>
      <c r="AC750" s="68"/>
      <c r="AD750" s="68"/>
      <c r="AE750" s="68"/>
      <c r="AF750" s="68"/>
      <c r="AG750" s="68"/>
      <c r="AH750" s="68"/>
      <c r="AI750" s="68"/>
      <c r="AJ750" s="68"/>
      <c r="AK750" s="68"/>
      <c r="AL750" s="68"/>
      <c r="AM750" s="68"/>
      <c r="AN750" s="68"/>
      <c r="AO750" s="68"/>
      <c r="AP750" s="68"/>
      <c r="AQ750" s="68"/>
      <c r="AR750" s="68"/>
      <c r="AS750" s="68"/>
      <c r="AT750" s="68"/>
      <c r="AU750" s="68"/>
      <c r="AV750" s="68"/>
      <c r="AW750" s="68"/>
      <c r="AX750" s="68"/>
      <c r="AY750" s="68"/>
      <c r="AZ750" s="68"/>
      <c r="BA750" s="68"/>
      <c r="BB750" s="68"/>
      <c r="BC750" s="68"/>
      <c r="BD750" s="68"/>
      <c r="BE750" s="68"/>
      <c r="BF750" s="68"/>
      <c r="BG750" s="68"/>
      <c r="BH750" s="68"/>
      <c r="BI750" s="68"/>
      <c r="BJ750" s="68"/>
      <c r="BK750" s="68"/>
      <c r="BL750" s="68"/>
      <c r="BM750" s="68"/>
      <c r="BN750" s="68"/>
      <c r="BO750" s="68"/>
      <c r="BP750" s="68"/>
      <c r="BQ750" s="68"/>
      <c r="BR750" s="68"/>
      <c r="BS750" s="68"/>
      <c r="BT750" s="68"/>
      <c r="BU750" s="68"/>
      <c r="BV750" s="68"/>
      <c r="BW750" s="68"/>
      <c r="BX750" s="66"/>
      <c r="BY750" s="68"/>
      <c r="BZ750" s="68"/>
      <c r="CA750" s="68"/>
      <c r="CB750" s="68"/>
      <c r="CC750" s="68"/>
      <c r="CD750" s="68"/>
      <c r="CE750" s="68"/>
      <c r="CF750" s="68"/>
      <c r="CG750" s="67">
        <f t="shared" si="52"/>
        <v>577.67999999999995</v>
      </c>
    </row>
    <row r="751" spans="1:85" ht="15" customHeight="1" thickTop="1" thickBot="1">
      <c r="A751" s="10"/>
      <c r="B751" s="41"/>
      <c r="C751" s="42" t="s">
        <v>165</v>
      </c>
      <c r="D751" s="77"/>
      <c r="E751" s="90">
        <f>SUM(E713:E750)</f>
        <v>1112.67</v>
      </c>
      <c r="F751" s="90">
        <f>SUM(F713:F750)</f>
        <v>0</v>
      </c>
      <c r="G751" s="90">
        <f t="shared" ref="G751:BR751" si="55">SUM(G713:G750)</f>
        <v>936.34</v>
      </c>
      <c r="H751" s="90">
        <f t="shared" si="55"/>
        <v>0</v>
      </c>
      <c r="I751" s="90">
        <f t="shared" si="55"/>
        <v>0</v>
      </c>
      <c r="J751" s="90">
        <f t="shared" si="55"/>
        <v>0</v>
      </c>
      <c r="K751" s="90">
        <f t="shared" si="55"/>
        <v>0</v>
      </c>
      <c r="L751" s="90">
        <f t="shared" si="55"/>
        <v>0</v>
      </c>
      <c r="M751" s="90">
        <f t="shared" si="55"/>
        <v>0</v>
      </c>
      <c r="N751" s="90">
        <f t="shared" si="55"/>
        <v>0</v>
      </c>
      <c r="O751" s="90">
        <f t="shared" si="55"/>
        <v>0</v>
      </c>
      <c r="P751" s="90">
        <f t="shared" si="55"/>
        <v>0</v>
      </c>
      <c r="Q751" s="90">
        <f t="shared" si="55"/>
        <v>0</v>
      </c>
      <c r="R751" s="90">
        <f t="shared" si="55"/>
        <v>0</v>
      </c>
      <c r="S751" s="90">
        <f t="shared" si="55"/>
        <v>0</v>
      </c>
      <c r="T751" s="90">
        <f t="shared" si="55"/>
        <v>0</v>
      </c>
      <c r="U751" s="90">
        <f t="shared" si="55"/>
        <v>0</v>
      </c>
      <c r="V751" s="90">
        <f t="shared" si="55"/>
        <v>0</v>
      </c>
      <c r="W751" s="90">
        <f t="shared" si="55"/>
        <v>21</v>
      </c>
      <c r="X751" s="90">
        <f t="shared" si="55"/>
        <v>0</v>
      </c>
      <c r="Y751" s="90">
        <f t="shared" si="55"/>
        <v>0</v>
      </c>
      <c r="Z751" s="90">
        <f t="shared" si="55"/>
        <v>92.5</v>
      </c>
      <c r="AA751" s="90">
        <f t="shared" si="55"/>
        <v>20</v>
      </c>
      <c r="AB751" s="90">
        <f t="shared" si="55"/>
        <v>164.7</v>
      </c>
      <c r="AC751" s="90">
        <f t="shared" si="55"/>
        <v>0</v>
      </c>
      <c r="AD751" s="90">
        <f t="shared" si="55"/>
        <v>0</v>
      </c>
      <c r="AE751" s="90">
        <f t="shared" si="55"/>
        <v>0</v>
      </c>
      <c r="AF751" s="90">
        <f t="shared" si="55"/>
        <v>0</v>
      </c>
      <c r="AG751" s="90">
        <f t="shared" si="55"/>
        <v>-729.77999999999986</v>
      </c>
      <c r="AH751" s="90">
        <f t="shared" si="55"/>
        <v>0</v>
      </c>
      <c r="AI751" s="90">
        <f t="shared" si="55"/>
        <v>0</v>
      </c>
      <c r="AJ751" s="90">
        <f t="shared" si="55"/>
        <v>0</v>
      </c>
      <c r="AK751" s="90">
        <f t="shared" si="55"/>
        <v>0</v>
      </c>
      <c r="AL751" s="90">
        <f t="shared" si="55"/>
        <v>0</v>
      </c>
      <c r="AM751" s="90">
        <f t="shared" si="55"/>
        <v>0</v>
      </c>
      <c r="AN751" s="90">
        <f t="shared" si="55"/>
        <v>0</v>
      </c>
      <c r="AO751" s="90">
        <f t="shared" si="55"/>
        <v>0</v>
      </c>
      <c r="AP751" s="90">
        <f t="shared" si="55"/>
        <v>0</v>
      </c>
      <c r="AQ751" s="90">
        <f t="shared" si="55"/>
        <v>0</v>
      </c>
      <c r="AR751" s="90">
        <f t="shared" si="55"/>
        <v>0</v>
      </c>
      <c r="AS751" s="90">
        <f t="shared" si="55"/>
        <v>0</v>
      </c>
      <c r="AT751" s="90">
        <f t="shared" si="55"/>
        <v>0</v>
      </c>
      <c r="AU751" s="90">
        <f t="shared" si="55"/>
        <v>0</v>
      </c>
      <c r="AV751" s="90">
        <f t="shared" si="55"/>
        <v>0</v>
      </c>
      <c r="AW751" s="90">
        <f t="shared" si="55"/>
        <v>0</v>
      </c>
      <c r="AX751" s="90">
        <f t="shared" si="55"/>
        <v>0</v>
      </c>
      <c r="AY751" s="90">
        <f t="shared" si="55"/>
        <v>0</v>
      </c>
      <c r="AZ751" s="90">
        <f t="shared" si="55"/>
        <v>0</v>
      </c>
      <c r="BA751" s="90">
        <f t="shared" si="55"/>
        <v>0</v>
      </c>
      <c r="BB751" s="90">
        <f t="shared" si="55"/>
        <v>-25.669999999999991</v>
      </c>
      <c r="BC751" s="90">
        <f t="shared" si="55"/>
        <v>0</v>
      </c>
      <c r="BD751" s="90">
        <f t="shared" si="55"/>
        <v>0</v>
      </c>
      <c r="BE751" s="90">
        <f t="shared" si="55"/>
        <v>0</v>
      </c>
      <c r="BF751" s="90">
        <f t="shared" si="55"/>
        <v>0</v>
      </c>
      <c r="BG751" s="90">
        <f t="shared" si="55"/>
        <v>0</v>
      </c>
      <c r="BH751" s="90">
        <f t="shared" si="55"/>
        <v>0</v>
      </c>
      <c r="BI751" s="90">
        <f t="shared" si="55"/>
        <v>0</v>
      </c>
      <c r="BJ751" s="90">
        <f t="shared" si="55"/>
        <v>0</v>
      </c>
      <c r="BK751" s="90">
        <f t="shared" si="55"/>
        <v>0</v>
      </c>
      <c r="BL751" s="90">
        <f t="shared" si="55"/>
        <v>114.9</v>
      </c>
      <c r="BM751" s="90">
        <f t="shared" si="55"/>
        <v>0</v>
      </c>
      <c r="BN751" s="90">
        <f t="shared" si="55"/>
        <v>0</v>
      </c>
      <c r="BO751" s="90">
        <f t="shared" si="55"/>
        <v>0</v>
      </c>
      <c r="BP751" s="90">
        <f t="shared" si="55"/>
        <v>0</v>
      </c>
      <c r="BQ751" s="90">
        <f t="shared" si="55"/>
        <v>0</v>
      </c>
      <c r="BR751" s="90">
        <f t="shared" si="55"/>
        <v>3</v>
      </c>
      <c r="BS751" s="90">
        <f t="shared" ref="BS751:CA751" si="56">SUM(BS713:BS750)</f>
        <v>0.71</v>
      </c>
      <c r="BT751" s="90">
        <f t="shared" si="56"/>
        <v>0.37</v>
      </c>
      <c r="BU751" s="90">
        <f t="shared" si="56"/>
        <v>0</v>
      </c>
      <c r="BV751" s="90">
        <f t="shared" si="56"/>
        <v>0</v>
      </c>
      <c r="BW751" s="90">
        <f t="shared" si="56"/>
        <v>0</v>
      </c>
      <c r="BX751" s="90">
        <f t="shared" si="56"/>
        <v>0</v>
      </c>
      <c r="BY751" s="90">
        <f t="shared" si="56"/>
        <v>0</v>
      </c>
      <c r="BZ751" s="90">
        <f t="shared" si="56"/>
        <v>0</v>
      </c>
      <c r="CA751" s="90">
        <f t="shared" si="56"/>
        <v>40</v>
      </c>
      <c r="CB751" s="65">
        <f>SUM(F751:AF751)</f>
        <v>1234.5400000000002</v>
      </c>
      <c r="CC751" s="65">
        <f>SUM(AH751:BZ751)</f>
        <v>93.310000000000016</v>
      </c>
      <c r="CD751" s="90">
        <f>SUM(CD713:CD749)</f>
        <v>0</v>
      </c>
      <c r="CE751" s="90">
        <f>SUM(CE713:CE749)</f>
        <v>106.95</v>
      </c>
      <c r="CF751" s="90">
        <f>SUM(CF713:CF749)</f>
        <v>0</v>
      </c>
      <c r="CG751" s="67">
        <f t="shared" si="52"/>
        <v>474.59999999999968</v>
      </c>
    </row>
    <row r="752" spans="1:85" ht="15.75" thickTop="1">
      <c r="CG752" s="116"/>
    </row>
    <row r="754" spans="1:4" ht="33.75">
      <c r="D754" s="127" t="s">
        <v>942</v>
      </c>
    </row>
    <row r="759" spans="1:4">
      <c r="A759" s="38"/>
      <c r="B759" s="38"/>
      <c r="D759" s="38"/>
    </row>
  </sheetData>
  <autoFilter ref="A1:CH751">
    <filterColumn colId="2"/>
    <filterColumn colId="3"/>
    <filterColumn colId="32"/>
    <filterColumn colId="65"/>
    <filterColumn colId="68"/>
    <filterColumn colId="69"/>
    <filterColumn colId="70"/>
  </autoFilter>
  <pageMargins left="0.19685039370078741" right="0.19685039370078741" top="0.19685039370078741" bottom="0.19685039370078741" header="0.31496062992125984" footer="0.31496062992125984"/>
  <pageSetup paperSize="9" scale="7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E665"/>
  <sheetViews>
    <sheetView workbookViewId="0">
      <selection activeCell="F207" sqref="F207"/>
    </sheetView>
  </sheetViews>
  <sheetFormatPr defaultColWidth="11.42578125" defaultRowHeight="11.25"/>
  <cols>
    <col min="1" max="1" width="6.7109375" style="12" customWidth="1"/>
    <col min="2" max="2" width="9.7109375" style="59" customWidth="1"/>
    <col min="3" max="3" width="50.7109375" style="58" customWidth="1"/>
    <col min="4" max="5" width="10.7109375" style="51" customWidth="1"/>
    <col min="6" max="6" width="10.7109375" style="50" customWidth="1"/>
    <col min="7" max="16384" width="11.42578125" style="50"/>
  </cols>
  <sheetData>
    <row r="1" spans="1:5" ht="15" customHeight="1">
      <c r="A1" s="52" t="s">
        <v>65</v>
      </c>
      <c r="B1" s="53" t="s">
        <v>42</v>
      </c>
      <c r="C1" s="53" t="s">
        <v>31</v>
      </c>
      <c r="D1" s="53" t="s">
        <v>66</v>
      </c>
      <c r="E1" s="54" t="s">
        <v>67</v>
      </c>
    </row>
    <row r="2" spans="1:5" ht="15" customHeight="1" thickBot="1">
      <c r="A2" s="39" t="s">
        <v>23</v>
      </c>
      <c r="B2" s="70">
        <v>41152</v>
      </c>
      <c r="C2" s="44" t="s">
        <v>888</v>
      </c>
      <c r="D2" s="80">
        <v>30</v>
      </c>
      <c r="E2" s="82">
        <v>16531.689999999977</v>
      </c>
    </row>
    <row r="3" spans="1:5" ht="15" customHeight="1" thickTop="1" thickBot="1">
      <c r="A3" s="60"/>
      <c r="B3" s="61"/>
      <c r="C3" s="42" t="s">
        <v>128</v>
      </c>
      <c r="D3" s="79"/>
      <c r="E3" s="100"/>
    </row>
    <row r="4" spans="1:5" ht="15" customHeight="1" thickTop="1">
      <c r="A4" s="39" t="s">
        <v>23</v>
      </c>
      <c r="B4" s="70">
        <v>41162</v>
      </c>
      <c r="C4" s="71" t="s">
        <v>10</v>
      </c>
      <c r="D4" s="72">
        <v>-162.84</v>
      </c>
      <c r="E4" s="82">
        <f>E2+D4</f>
        <v>16368.849999999977</v>
      </c>
    </row>
    <row r="5" spans="1:5" ht="15" customHeight="1">
      <c r="A5" s="39" t="s">
        <v>23</v>
      </c>
      <c r="B5" s="70">
        <v>41162</v>
      </c>
      <c r="C5" s="71" t="s">
        <v>153</v>
      </c>
      <c r="D5" s="72">
        <v>-143.06</v>
      </c>
      <c r="E5" s="82">
        <f>E4+D5</f>
        <v>16225.789999999977</v>
      </c>
    </row>
    <row r="6" spans="1:5" ht="15" customHeight="1">
      <c r="A6" s="39" t="s">
        <v>23</v>
      </c>
      <c r="B6" s="70">
        <v>41166</v>
      </c>
      <c r="C6" s="71" t="s">
        <v>181</v>
      </c>
      <c r="D6" s="80">
        <v>850</v>
      </c>
      <c r="E6" s="82">
        <f t="shared" ref="E6:E16" si="0">E5+D6</f>
        <v>17075.789999999979</v>
      </c>
    </row>
    <row r="7" spans="1:5" ht="15" customHeight="1">
      <c r="A7" s="39" t="s">
        <v>23</v>
      </c>
      <c r="B7" s="70">
        <v>41166</v>
      </c>
      <c r="C7" s="71" t="s">
        <v>109</v>
      </c>
      <c r="D7" s="72">
        <v>-123.11</v>
      </c>
      <c r="E7" s="82">
        <f t="shared" si="0"/>
        <v>16952.679999999978</v>
      </c>
    </row>
    <row r="8" spans="1:5" ht="15" customHeight="1">
      <c r="A8" s="39" t="s">
        <v>23</v>
      </c>
      <c r="B8" s="70">
        <v>41166</v>
      </c>
      <c r="C8" s="71" t="s">
        <v>102</v>
      </c>
      <c r="D8" s="72">
        <v>-1</v>
      </c>
      <c r="E8" s="82">
        <f t="shared" si="0"/>
        <v>16951.679999999978</v>
      </c>
    </row>
    <row r="9" spans="1:5" ht="15" customHeight="1">
      <c r="A9" s="39" t="s">
        <v>23</v>
      </c>
      <c r="B9" s="70">
        <v>41177</v>
      </c>
      <c r="C9" s="71" t="s">
        <v>9</v>
      </c>
      <c r="D9" s="72">
        <v>747.2</v>
      </c>
      <c r="E9" s="82">
        <f t="shared" si="0"/>
        <v>17698.879999999979</v>
      </c>
    </row>
    <row r="10" spans="1:5" ht="15" customHeight="1">
      <c r="A10" s="39" t="s">
        <v>23</v>
      </c>
      <c r="B10" s="70">
        <v>41177</v>
      </c>
      <c r="C10" s="71" t="s">
        <v>125</v>
      </c>
      <c r="D10" s="72">
        <v>-6.25</v>
      </c>
      <c r="E10" s="82">
        <f t="shared" si="0"/>
        <v>17692.629999999979</v>
      </c>
    </row>
    <row r="11" spans="1:5" ht="15" customHeight="1">
      <c r="A11" s="39" t="s">
        <v>23</v>
      </c>
      <c r="B11" s="70">
        <v>41177</v>
      </c>
      <c r="C11" s="71" t="s">
        <v>8</v>
      </c>
      <c r="D11" s="72">
        <v>-1.31</v>
      </c>
      <c r="E11" s="82">
        <f t="shared" si="0"/>
        <v>17691.319999999978</v>
      </c>
    </row>
    <row r="12" spans="1:5" ht="15" customHeight="1">
      <c r="A12" s="39" t="s">
        <v>23</v>
      </c>
      <c r="B12" s="70">
        <v>41179</v>
      </c>
      <c r="C12" s="71" t="s">
        <v>5</v>
      </c>
      <c r="D12" s="72">
        <v>-25.3</v>
      </c>
      <c r="E12" s="82">
        <f t="shared" si="0"/>
        <v>17666.019999999979</v>
      </c>
    </row>
    <row r="13" spans="1:5" ht="15" customHeight="1">
      <c r="A13" s="39" t="s">
        <v>23</v>
      </c>
      <c r="B13" s="70">
        <v>41179</v>
      </c>
      <c r="C13" s="71" t="s">
        <v>4</v>
      </c>
      <c r="D13" s="72">
        <v>-3</v>
      </c>
      <c r="E13" s="82">
        <f t="shared" si="0"/>
        <v>17663.019999999979</v>
      </c>
    </row>
    <row r="14" spans="1:5" ht="15" customHeight="1">
      <c r="A14" s="39" t="s">
        <v>23</v>
      </c>
      <c r="B14" s="70">
        <v>41179</v>
      </c>
      <c r="C14" s="71" t="s">
        <v>3</v>
      </c>
      <c r="D14" s="72">
        <v>-0.71</v>
      </c>
      <c r="E14" s="82">
        <f t="shared" si="0"/>
        <v>17662.309999999979</v>
      </c>
    </row>
    <row r="15" spans="1:5" ht="15" customHeight="1">
      <c r="A15" s="39" t="s">
        <v>23</v>
      </c>
      <c r="B15" s="70">
        <v>41179</v>
      </c>
      <c r="C15" s="71" t="s">
        <v>2</v>
      </c>
      <c r="D15" s="72">
        <v>-0.36</v>
      </c>
      <c r="E15" s="82">
        <f t="shared" si="0"/>
        <v>17661.949999999979</v>
      </c>
    </row>
    <row r="16" spans="1:5" ht="15" customHeight="1">
      <c r="A16" s="39" t="s">
        <v>23</v>
      </c>
      <c r="B16" s="70">
        <v>41179</v>
      </c>
      <c r="C16" s="71" t="s">
        <v>119</v>
      </c>
      <c r="D16" s="72">
        <v>-634.6</v>
      </c>
      <c r="E16" s="82">
        <f t="shared" si="0"/>
        <v>17027.34999999998</v>
      </c>
    </row>
    <row r="17" spans="1:5" ht="15" customHeight="1">
      <c r="A17" s="39" t="s">
        <v>23</v>
      </c>
      <c r="B17" s="70">
        <v>41179</v>
      </c>
      <c r="C17" s="71" t="s">
        <v>118</v>
      </c>
      <c r="D17" s="72">
        <v>-517.75</v>
      </c>
      <c r="E17" s="82">
        <f>E16+D17</f>
        <v>16509.59999999998</v>
      </c>
    </row>
    <row r="18" spans="1:5" ht="15" customHeight="1">
      <c r="A18" s="39" t="s">
        <v>23</v>
      </c>
      <c r="B18" s="70">
        <v>41180</v>
      </c>
      <c r="C18" s="71" t="s">
        <v>117</v>
      </c>
      <c r="D18" s="72">
        <v>-72.599999999999994</v>
      </c>
      <c r="E18" s="82">
        <f>E17+D18</f>
        <v>16436.999999999982</v>
      </c>
    </row>
    <row r="19" spans="1:5" ht="15" customHeight="1" thickBot="1">
      <c r="A19" s="39" t="s">
        <v>23</v>
      </c>
      <c r="B19" s="70">
        <v>41182</v>
      </c>
      <c r="C19" s="71" t="s">
        <v>12</v>
      </c>
      <c r="D19" s="72">
        <v>-12.5</v>
      </c>
      <c r="E19" s="82">
        <f>E18+D19</f>
        <v>16424.499999999982</v>
      </c>
    </row>
    <row r="20" spans="1:5" ht="15" customHeight="1" thickTop="1" thickBot="1">
      <c r="A20" s="60"/>
      <c r="B20" s="61"/>
      <c r="C20" s="42" t="s">
        <v>160</v>
      </c>
      <c r="D20" s="79"/>
      <c r="E20" s="100"/>
    </row>
    <row r="21" spans="1:5" ht="15" customHeight="1" thickTop="1">
      <c r="A21" s="39" t="s">
        <v>23</v>
      </c>
      <c r="B21" s="70">
        <v>41183</v>
      </c>
      <c r="C21" s="71" t="s">
        <v>222</v>
      </c>
      <c r="D21" s="72">
        <v>17.16</v>
      </c>
      <c r="E21" s="82">
        <f>E19+D21</f>
        <v>16441.659999999982</v>
      </c>
    </row>
    <row r="22" spans="1:5" ht="15" customHeight="1">
      <c r="A22" s="39" t="s">
        <v>23</v>
      </c>
      <c r="B22" s="70">
        <v>41184</v>
      </c>
      <c r="C22" s="71" t="s">
        <v>5</v>
      </c>
      <c r="D22" s="72">
        <v>-25.3</v>
      </c>
      <c r="E22" s="82">
        <f>E21+D22</f>
        <v>16416.359999999982</v>
      </c>
    </row>
    <row r="23" spans="1:5" ht="15" customHeight="1">
      <c r="A23" s="39" t="s">
        <v>23</v>
      </c>
      <c r="B23" s="70">
        <v>41184</v>
      </c>
      <c r="C23" s="71" t="s">
        <v>4</v>
      </c>
      <c r="D23" s="72">
        <v>-3</v>
      </c>
      <c r="E23" s="82">
        <f t="shared" ref="E23:E65" si="1">E22+D23</f>
        <v>16413.359999999982</v>
      </c>
    </row>
    <row r="24" spans="1:5" ht="15" customHeight="1">
      <c r="A24" s="39" t="s">
        <v>23</v>
      </c>
      <c r="B24" s="70">
        <v>41184</v>
      </c>
      <c r="C24" s="71" t="s">
        <v>3</v>
      </c>
      <c r="D24" s="72">
        <v>-0.71</v>
      </c>
      <c r="E24" s="82">
        <f t="shared" si="1"/>
        <v>16412.649999999983</v>
      </c>
    </row>
    <row r="25" spans="1:5" ht="15" customHeight="1">
      <c r="A25" s="39" t="s">
        <v>23</v>
      </c>
      <c r="B25" s="70">
        <v>41184</v>
      </c>
      <c r="C25" s="71" t="s">
        <v>2</v>
      </c>
      <c r="D25" s="72">
        <v>-0.36</v>
      </c>
      <c r="E25" s="82">
        <f t="shared" si="1"/>
        <v>16412.289999999983</v>
      </c>
    </row>
    <row r="26" spans="1:5" ht="15" customHeight="1">
      <c r="A26" s="39" t="s">
        <v>23</v>
      </c>
      <c r="B26" s="70">
        <v>41184</v>
      </c>
      <c r="C26" s="71" t="s">
        <v>9</v>
      </c>
      <c r="D26" s="72">
        <v>75.900000000000006</v>
      </c>
      <c r="E26" s="82">
        <f t="shared" si="1"/>
        <v>16488.189999999984</v>
      </c>
    </row>
    <row r="27" spans="1:5" ht="15" customHeight="1">
      <c r="A27" s="39" t="s">
        <v>23</v>
      </c>
      <c r="B27" s="70">
        <v>41184</v>
      </c>
      <c r="C27" s="71" t="s">
        <v>125</v>
      </c>
      <c r="D27" s="72">
        <v>-0.5</v>
      </c>
      <c r="E27" s="82">
        <f t="shared" si="1"/>
        <v>16487.689999999984</v>
      </c>
    </row>
    <row r="28" spans="1:5" ht="15" customHeight="1">
      <c r="A28" s="39" t="s">
        <v>23</v>
      </c>
      <c r="B28" s="70">
        <v>41184</v>
      </c>
      <c r="C28" s="71" t="s">
        <v>8</v>
      </c>
      <c r="D28" s="72">
        <v>-0.11</v>
      </c>
      <c r="E28" s="82">
        <f t="shared" si="1"/>
        <v>16487.579999999984</v>
      </c>
    </row>
    <row r="29" spans="1:5" ht="15" customHeight="1">
      <c r="A29" s="39" t="s">
        <v>23</v>
      </c>
      <c r="B29" s="70">
        <v>41184</v>
      </c>
      <c r="C29" s="71" t="s">
        <v>19</v>
      </c>
      <c r="D29" s="72">
        <v>-24.5</v>
      </c>
      <c r="E29" s="82">
        <f t="shared" si="1"/>
        <v>16463.079999999984</v>
      </c>
    </row>
    <row r="30" spans="1:5" ht="15" customHeight="1">
      <c r="A30" s="39" t="s">
        <v>23</v>
      </c>
      <c r="B30" s="70">
        <v>41191</v>
      </c>
      <c r="C30" s="71" t="s">
        <v>9</v>
      </c>
      <c r="D30" s="72">
        <v>3918.2</v>
      </c>
      <c r="E30" s="82">
        <f t="shared" si="1"/>
        <v>20381.279999999984</v>
      </c>
    </row>
    <row r="31" spans="1:5" ht="15" customHeight="1">
      <c r="A31" s="39" t="s">
        <v>23</v>
      </c>
      <c r="B31" s="70">
        <v>41191</v>
      </c>
      <c r="C31" s="71" t="s">
        <v>125</v>
      </c>
      <c r="D31" s="72">
        <v>-25.5</v>
      </c>
      <c r="E31" s="82">
        <f t="shared" si="1"/>
        <v>20355.779999999984</v>
      </c>
    </row>
    <row r="32" spans="1:5" ht="15" customHeight="1">
      <c r="A32" s="39" t="s">
        <v>23</v>
      </c>
      <c r="B32" s="70">
        <v>41191</v>
      </c>
      <c r="C32" s="71" t="s">
        <v>8</v>
      </c>
      <c r="D32" s="72">
        <v>-5.36</v>
      </c>
      <c r="E32" s="82">
        <f t="shared" si="1"/>
        <v>20350.419999999984</v>
      </c>
    </row>
    <row r="33" spans="1:5" ht="15" customHeight="1">
      <c r="A33" s="39" t="s">
        <v>23</v>
      </c>
      <c r="B33" s="70">
        <v>41192</v>
      </c>
      <c r="C33" s="71" t="s">
        <v>10</v>
      </c>
      <c r="D33" s="72">
        <v>-162.84</v>
      </c>
      <c r="E33" s="82">
        <f t="shared" si="1"/>
        <v>20187.579999999984</v>
      </c>
    </row>
    <row r="34" spans="1:5" ht="15" customHeight="1">
      <c r="A34" s="39" t="s">
        <v>23</v>
      </c>
      <c r="B34" s="70">
        <v>41197</v>
      </c>
      <c r="C34" s="71" t="s">
        <v>5</v>
      </c>
      <c r="D34" s="72">
        <v>-25</v>
      </c>
      <c r="E34" s="82">
        <f t="shared" si="1"/>
        <v>20162.579999999984</v>
      </c>
    </row>
    <row r="35" spans="1:5" ht="15" customHeight="1">
      <c r="A35" s="39" t="s">
        <v>23</v>
      </c>
      <c r="B35" s="70">
        <v>41197</v>
      </c>
      <c r="C35" s="71" t="s">
        <v>4</v>
      </c>
      <c r="D35" s="72">
        <v>-3</v>
      </c>
      <c r="E35" s="82">
        <f t="shared" si="1"/>
        <v>20159.579999999984</v>
      </c>
    </row>
    <row r="36" spans="1:5" ht="15" customHeight="1">
      <c r="A36" s="39" t="s">
        <v>23</v>
      </c>
      <c r="B36" s="70">
        <v>41197</v>
      </c>
      <c r="C36" s="71" t="s">
        <v>3</v>
      </c>
      <c r="D36" s="72">
        <v>-0.71</v>
      </c>
      <c r="E36" s="82">
        <f t="shared" si="1"/>
        <v>20158.869999999984</v>
      </c>
    </row>
    <row r="37" spans="1:5" ht="15" customHeight="1">
      <c r="A37" s="39" t="s">
        <v>23</v>
      </c>
      <c r="B37" s="70">
        <v>41197</v>
      </c>
      <c r="C37" s="71" t="s">
        <v>2</v>
      </c>
      <c r="D37" s="72">
        <v>-0.36</v>
      </c>
      <c r="E37" s="82">
        <f t="shared" si="1"/>
        <v>20158.509999999984</v>
      </c>
    </row>
    <row r="38" spans="1:5" ht="15" customHeight="1">
      <c r="A38" s="39" t="s">
        <v>23</v>
      </c>
      <c r="B38" s="70">
        <v>41198</v>
      </c>
      <c r="C38" s="71" t="s">
        <v>5</v>
      </c>
      <c r="D38" s="72">
        <v>-18</v>
      </c>
      <c r="E38" s="82">
        <f t="shared" si="1"/>
        <v>20140.509999999984</v>
      </c>
    </row>
    <row r="39" spans="1:5" ht="15" customHeight="1">
      <c r="A39" s="39" t="s">
        <v>23</v>
      </c>
      <c r="B39" s="70">
        <v>41198</v>
      </c>
      <c r="C39" s="71" t="s">
        <v>4</v>
      </c>
      <c r="D39" s="72">
        <v>-3</v>
      </c>
      <c r="E39" s="82">
        <f t="shared" si="1"/>
        <v>20137.509999999984</v>
      </c>
    </row>
    <row r="40" spans="1:5" ht="15" customHeight="1">
      <c r="A40" s="39" t="s">
        <v>23</v>
      </c>
      <c r="B40" s="70">
        <v>41198</v>
      </c>
      <c r="C40" s="71" t="s">
        <v>3</v>
      </c>
      <c r="D40" s="72">
        <v>-0.71</v>
      </c>
      <c r="E40" s="82">
        <f t="shared" si="1"/>
        <v>20136.799999999985</v>
      </c>
    </row>
    <row r="41" spans="1:5" ht="15" customHeight="1">
      <c r="A41" s="39" t="s">
        <v>23</v>
      </c>
      <c r="B41" s="70">
        <v>41198</v>
      </c>
      <c r="C41" s="71" t="s">
        <v>2</v>
      </c>
      <c r="D41" s="72">
        <v>-0.36</v>
      </c>
      <c r="E41" s="82">
        <f t="shared" si="1"/>
        <v>20136.439999999984</v>
      </c>
    </row>
    <row r="42" spans="1:5" ht="15" customHeight="1">
      <c r="A42" s="39" t="s">
        <v>23</v>
      </c>
      <c r="B42" s="70">
        <v>41198</v>
      </c>
      <c r="C42" s="71" t="s">
        <v>223</v>
      </c>
      <c r="D42" s="72">
        <v>-174.8</v>
      </c>
      <c r="E42" s="82">
        <f t="shared" si="1"/>
        <v>19961.639999999985</v>
      </c>
    </row>
    <row r="43" spans="1:5" ht="15" customHeight="1">
      <c r="A43" s="39" t="s">
        <v>23</v>
      </c>
      <c r="B43" s="70">
        <v>41198</v>
      </c>
      <c r="C43" s="71" t="s">
        <v>120</v>
      </c>
      <c r="D43" s="72">
        <v>-1</v>
      </c>
      <c r="E43" s="82">
        <f t="shared" si="1"/>
        <v>19960.639999999985</v>
      </c>
    </row>
    <row r="44" spans="1:5" ht="15" customHeight="1">
      <c r="A44" s="39" t="s">
        <v>23</v>
      </c>
      <c r="B44" s="70">
        <v>41198</v>
      </c>
      <c r="C44" s="71" t="s">
        <v>224</v>
      </c>
      <c r="D44" s="72">
        <v>-32.479999999999997</v>
      </c>
      <c r="E44" s="82">
        <f t="shared" si="1"/>
        <v>19928.159999999985</v>
      </c>
    </row>
    <row r="45" spans="1:5" ht="15" customHeight="1">
      <c r="A45" s="39" t="s">
        <v>23</v>
      </c>
      <c r="B45" s="70">
        <v>41199</v>
      </c>
      <c r="C45" s="71" t="s">
        <v>5</v>
      </c>
      <c r="D45" s="72">
        <v>-142.6</v>
      </c>
      <c r="E45" s="82">
        <f t="shared" si="1"/>
        <v>19785.559999999987</v>
      </c>
    </row>
    <row r="46" spans="1:5" ht="15" customHeight="1">
      <c r="A46" s="39" t="s">
        <v>23</v>
      </c>
      <c r="B46" s="70">
        <v>41199</v>
      </c>
      <c r="C46" s="71" t="s">
        <v>4</v>
      </c>
      <c r="D46" s="72">
        <v>-18</v>
      </c>
      <c r="E46" s="82">
        <f t="shared" si="1"/>
        <v>19767.559999999987</v>
      </c>
    </row>
    <row r="47" spans="1:5" ht="15" customHeight="1">
      <c r="A47" s="39" t="s">
        <v>23</v>
      </c>
      <c r="B47" s="70">
        <v>41199</v>
      </c>
      <c r="C47" s="71" t="s">
        <v>3</v>
      </c>
      <c r="D47" s="72">
        <v>-4.2300000000000004</v>
      </c>
      <c r="E47" s="82">
        <f t="shared" si="1"/>
        <v>19763.329999999987</v>
      </c>
    </row>
    <row r="48" spans="1:5" ht="15" customHeight="1">
      <c r="A48" s="39" t="s">
        <v>23</v>
      </c>
      <c r="B48" s="70">
        <v>41199</v>
      </c>
      <c r="C48" s="71" t="s">
        <v>2</v>
      </c>
      <c r="D48" s="72">
        <v>-2.16</v>
      </c>
      <c r="E48" s="82">
        <f t="shared" si="1"/>
        <v>19761.169999999987</v>
      </c>
    </row>
    <row r="49" spans="1:5" ht="15" customHeight="1">
      <c r="A49" s="39" t="s">
        <v>23</v>
      </c>
      <c r="B49" s="70">
        <v>41204</v>
      </c>
      <c r="C49" s="71" t="s">
        <v>14</v>
      </c>
      <c r="D49" s="72">
        <v>-105.64</v>
      </c>
      <c r="E49" s="82">
        <f t="shared" si="1"/>
        <v>19655.529999999988</v>
      </c>
    </row>
    <row r="50" spans="1:5" ht="15" customHeight="1">
      <c r="A50" s="39" t="s">
        <v>23</v>
      </c>
      <c r="B50" s="70">
        <v>41206</v>
      </c>
      <c r="C50" s="71" t="s">
        <v>232</v>
      </c>
      <c r="D50" s="72">
        <v>22.07</v>
      </c>
      <c r="E50" s="82">
        <f t="shared" si="1"/>
        <v>19677.599999999988</v>
      </c>
    </row>
    <row r="51" spans="1:5" ht="15" customHeight="1">
      <c r="A51" s="39" t="s">
        <v>23</v>
      </c>
      <c r="B51" s="70">
        <v>41207</v>
      </c>
      <c r="C51" s="71" t="s">
        <v>19</v>
      </c>
      <c r="D51" s="72">
        <v>-7.3</v>
      </c>
      <c r="E51" s="82">
        <f t="shared" si="1"/>
        <v>19670.299999999988</v>
      </c>
    </row>
    <row r="52" spans="1:5" ht="15" customHeight="1">
      <c r="A52" s="39" t="s">
        <v>23</v>
      </c>
      <c r="B52" s="70">
        <v>41207</v>
      </c>
      <c r="C52" s="71" t="s">
        <v>233</v>
      </c>
      <c r="D52" s="72">
        <v>29.37</v>
      </c>
      <c r="E52" s="82">
        <f t="shared" si="1"/>
        <v>19699.669999999987</v>
      </c>
    </row>
    <row r="53" spans="1:5" ht="15" customHeight="1">
      <c r="A53" s="39" t="s">
        <v>23</v>
      </c>
      <c r="B53" s="70">
        <v>41207</v>
      </c>
      <c r="C53" s="71" t="s">
        <v>234</v>
      </c>
      <c r="D53" s="72">
        <v>44.07</v>
      </c>
      <c r="E53" s="82">
        <f t="shared" si="1"/>
        <v>19743.739999999987</v>
      </c>
    </row>
    <row r="54" spans="1:5" ht="15" customHeight="1">
      <c r="A54" s="39" t="s">
        <v>23</v>
      </c>
      <c r="B54" s="70">
        <v>41207</v>
      </c>
      <c r="C54" s="71" t="s">
        <v>235</v>
      </c>
      <c r="D54" s="72">
        <v>34.67</v>
      </c>
      <c r="E54" s="82">
        <f t="shared" si="1"/>
        <v>19778.409999999985</v>
      </c>
    </row>
    <row r="55" spans="1:5" ht="15" customHeight="1">
      <c r="A55" s="39" t="s">
        <v>23</v>
      </c>
      <c r="B55" s="70">
        <v>41211</v>
      </c>
      <c r="C55" s="71" t="s">
        <v>265</v>
      </c>
      <c r="D55" s="72">
        <v>29.07</v>
      </c>
      <c r="E55" s="82">
        <f t="shared" si="1"/>
        <v>19807.479999999985</v>
      </c>
    </row>
    <row r="56" spans="1:5" ht="15" customHeight="1">
      <c r="A56" s="39" t="s">
        <v>23</v>
      </c>
      <c r="B56" s="70">
        <v>41212</v>
      </c>
      <c r="C56" s="71" t="s">
        <v>117</v>
      </c>
      <c r="D56" s="72">
        <v>-145.19999999999999</v>
      </c>
      <c r="E56" s="82">
        <f t="shared" si="1"/>
        <v>19662.279999999984</v>
      </c>
    </row>
    <row r="57" spans="1:5" ht="15" customHeight="1">
      <c r="A57" s="39" t="s">
        <v>23</v>
      </c>
      <c r="B57" s="70">
        <v>41213</v>
      </c>
      <c r="C57" s="71" t="s">
        <v>13</v>
      </c>
      <c r="D57" s="72">
        <v>-509.1</v>
      </c>
      <c r="E57" s="82">
        <f t="shared" si="1"/>
        <v>19153.179999999986</v>
      </c>
    </row>
    <row r="58" spans="1:5" ht="15" customHeight="1">
      <c r="A58" s="39" t="s">
        <v>23</v>
      </c>
      <c r="B58" s="70">
        <v>41213</v>
      </c>
      <c r="C58" s="71" t="s">
        <v>118</v>
      </c>
      <c r="D58" s="72">
        <v>-554.72</v>
      </c>
      <c r="E58" s="82">
        <f t="shared" si="1"/>
        <v>18598.459999999985</v>
      </c>
    </row>
    <row r="59" spans="1:5" ht="15" customHeight="1">
      <c r="A59" s="39" t="s">
        <v>23</v>
      </c>
      <c r="B59" s="70">
        <v>41213</v>
      </c>
      <c r="C59" s="71" t="s">
        <v>119</v>
      </c>
      <c r="D59" s="72">
        <v>-1036.76</v>
      </c>
      <c r="E59" s="82">
        <f t="shared" si="1"/>
        <v>17561.699999999986</v>
      </c>
    </row>
    <row r="60" spans="1:5" ht="15" customHeight="1">
      <c r="A60" s="39" t="s">
        <v>23</v>
      </c>
      <c r="B60" s="70">
        <v>41213</v>
      </c>
      <c r="C60" s="71" t="s">
        <v>121</v>
      </c>
      <c r="D60" s="72">
        <v>-168</v>
      </c>
      <c r="E60" s="82">
        <f t="shared" si="1"/>
        <v>17393.699999999986</v>
      </c>
    </row>
    <row r="61" spans="1:5" ht="15" customHeight="1">
      <c r="A61" s="39" t="s">
        <v>23</v>
      </c>
      <c r="B61" s="70">
        <v>41213</v>
      </c>
      <c r="C61" s="71" t="s">
        <v>266</v>
      </c>
      <c r="D61" s="72">
        <v>-80</v>
      </c>
      <c r="E61" s="82">
        <f t="shared" si="1"/>
        <v>17313.699999999986</v>
      </c>
    </row>
    <row r="62" spans="1:5" ht="15" customHeight="1">
      <c r="A62" s="39" t="s">
        <v>23</v>
      </c>
      <c r="B62" s="70">
        <v>41213</v>
      </c>
      <c r="C62" s="71" t="s">
        <v>122</v>
      </c>
      <c r="D62" s="72">
        <v>-96.67</v>
      </c>
      <c r="E62" s="82">
        <f t="shared" si="1"/>
        <v>17217.029999999988</v>
      </c>
    </row>
    <row r="63" spans="1:5" ht="15" customHeight="1">
      <c r="A63" s="39" t="s">
        <v>23</v>
      </c>
      <c r="B63" s="70">
        <v>41213</v>
      </c>
      <c r="C63" s="71" t="s">
        <v>123</v>
      </c>
      <c r="D63" s="72">
        <v>-58.67</v>
      </c>
      <c r="E63" s="82">
        <f t="shared" si="1"/>
        <v>17158.35999999999</v>
      </c>
    </row>
    <row r="64" spans="1:5" ht="15" customHeight="1">
      <c r="A64" s="39" t="s">
        <v>23</v>
      </c>
      <c r="B64" s="70">
        <v>41213</v>
      </c>
      <c r="C64" s="71" t="s">
        <v>16</v>
      </c>
      <c r="D64" s="72">
        <v>-72</v>
      </c>
      <c r="E64" s="82">
        <f t="shared" si="1"/>
        <v>17086.35999999999</v>
      </c>
    </row>
    <row r="65" spans="1:5" ht="15" customHeight="1" thickBot="1">
      <c r="A65" s="39" t="s">
        <v>23</v>
      </c>
      <c r="B65" s="70">
        <v>41213</v>
      </c>
      <c r="C65" s="71" t="s">
        <v>124</v>
      </c>
      <c r="D65" s="72">
        <v>-112</v>
      </c>
      <c r="E65" s="82">
        <f t="shared" si="1"/>
        <v>16974.35999999999</v>
      </c>
    </row>
    <row r="66" spans="1:5" ht="15" customHeight="1" thickTop="1" thickBot="1">
      <c r="A66" s="60"/>
      <c r="B66" s="61"/>
      <c r="C66" s="42" t="s">
        <v>161</v>
      </c>
      <c r="D66" s="79"/>
      <c r="E66" s="100"/>
    </row>
    <row r="67" spans="1:5" ht="15" customHeight="1" thickTop="1">
      <c r="A67" s="39" t="s">
        <v>23</v>
      </c>
      <c r="B67" s="70">
        <v>41215</v>
      </c>
      <c r="C67" s="71" t="s">
        <v>284</v>
      </c>
      <c r="D67" s="72">
        <v>22.07</v>
      </c>
      <c r="E67" s="82">
        <f>E65+D67</f>
        <v>16996.429999999989</v>
      </c>
    </row>
    <row r="68" spans="1:5" ht="15" customHeight="1">
      <c r="A68" s="39" t="s">
        <v>23</v>
      </c>
      <c r="B68" s="70">
        <v>41219</v>
      </c>
      <c r="C68" s="71" t="s">
        <v>285</v>
      </c>
      <c r="D68" s="72">
        <v>22.07</v>
      </c>
      <c r="E68" s="82">
        <f>E67+D68</f>
        <v>17018.499999999989</v>
      </c>
    </row>
    <row r="69" spans="1:5" ht="15" customHeight="1">
      <c r="A69" s="39" t="s">
        <v>23</v>
      </c>
      <c r="B69" s="70">
        <v>41220</v>
      </c>
      <c r="C69" s="71" t="s">
        <v>9</v>
      </c>
      <c r="D69" s="72">
        <v>3020</v>
      </c>
      <c r="E69" s="82">
        <f t="shared" ref="E69:E104" si="2">E68+D69</f>
        <v>20038.499999999989</v>
      </c>
    </row>
    <row r="70" spans="1:5" ht="15" customHeight="1">
      <c r="A70" s="39" t="s">
        <v>23</v>
      </c>
      <c r="B70" s="70">
        <v>41220</v>
      </c>
      <c r="C70" s="71" t="s">
        <v>125</v>
      </c>
      <c r="D70" s="91">
        <v>-51</v>
      </c>
      <c r="E70" s="82">
        <f t="shared" si="2"/>
        <v>19987.499999999989</v>
      </c>
    </row>
    <row r="71" spans="1:5" ht="15" customHeight="1">
      <c r="A71" s="39" t="s">
        <v>23</v>
      </c>
      <c r="B71" s="70">
        <v>41220</v>
      </c>
      <c r="C71" s="71" t="s">
        <v>8</v>
      </c>
      <c r="D71" s="72">
        <v>-10.71</v>
      </c>
      <c r="E71" s="82">
        <f t="shared" si="2"/>
        <v>19976.78999999999</v>
      </c>
    </row>
    <row r="72" spans="1:5" ht="15" customHeight="1">
      <c r="A72" s="39" t="s">
        <v>23</v>
      </c>
      <c r="B72" s="70">
        <v>41221</v>
      </c>
      <c r="C72" s="71" t="s">
        <v>286</v>
      </c>
      <c r="D72" s="72">
        <v>-182</v>
      </c>
      <c r="E72" s="82">
        <f t="shared" si="2"/>
        <v>19794.78999999999</v>
      </c>
    </row>
    <row r="73" spans="1:5" ht="15" customHeight="1">
      <c r="A73" s="39" t="s">
        <v>23</v>
      </c>
      <c r="B73" s="70">
        <v>41221</v>
      </c>
      <c r="C73" s="71" t="s">
        <v>120</v>
      </c>
      <c r="D73" s="72">
        <v>-1</v>
      </c>
      <c r="E73" s="82">
        <f t="shared" si="2"/>
        <v>19793.78999999999</v>
      </c>
    </row>
    <row r="74" spans="1:5" ht="15" customHeight="1">
      <c r="A74" s="39" t="s">
        <v>23</v>
      </c>
      <c r="B74" s="70">
        <v>41222</v>
      </c>
      <c r="C74" s="71" t="s">
        <v>10</v>
      </c>
      <c r="D74" s="72">
        <v>-162.84</v>
      </c>
      <c r="E74" s="82">
        <f t="shared" si="2"/>
        <v>19630.94999999999</v>
      </c>
    </row>
    <row r="75" spans="1:5" ht="15" customHeight="1">
      <c r="A75" s="39" t="s">
        <v>23</v>
      </c>
      <c r="B75" s="70">
        <v>41225</v>
      </c>
      <c r="C75" s="71" t="s">
        <v>287</v>
      </c>
      <c r="D75" s="72">
        <v>800</v>
      </c>
      <c r="E75" s="82">
        <f t="shared" si="2"/>
        <v>20430.94999999999</v>
      </c>
    </row>
    <row r="76" spans="1:5" ht="15" customHeight="1">
      <c r="A76" s="39" t="s">
        <v>23</v>
      </c>
      <c r="B76" s="70">
        <v>41225</v>
      </c>
      <c r="C76" s="71" t="s">
        <v>288</v>
      </c>
      <c r="D76" s="72">
        <v>130</v>
      </c>
      <c r="E76" s="82">
        <f t="shared" si="2"/>
        <v>20560.94999999999</v>
      </c>
    </row>
    <row r="77" spans="1:5" ht="15" customHeight="1">
      <c r="A77" s="39" t="s">
        <v>23</v>
      </c>
      <c r="B77" s="70">
        <v>41227</v>
      </c>
      <c r="C77" s="71" t="s">
        <v>5</v>
      </c>
      <c r="D77" s="72">
        <v>-94</v>
      </c>
      <c r="E77" s="82">
        <f t="shared" si="2"/>
        <v>20466.94999999999</v>
      </c>
    </row>
    <row r="78" spans="1:5" ht="15" customHeight="1">
      <c r="A78" s="39" t="s">
        <v>23</v>
      </c>
      <c r="B78" s="70">
        <v>41227</v>
      </c>
      <c r="C78" s="71" t="s">
        <v>4</v>
      </c>
      <c r="D78" s="72">
        <v>-9</v>
      </c>
      <c r="E78" s="82">
        <f t="shared" si="2"/>
        <v>20457.94999999999</v>
      </c>
    </row>
    <row r="79" spans="1:5" ht="15" customHeight="1">
      <c r="A79" s="39" t="s">
        <v>23</v>
      </c>
      <c r="B79" s="70">
        <v>41227</v>
      </c>
      <c r="C79" s="71" t="s">
        <v>3</v>
      </c>
      <c r="D79" s="72">
        <v>-2.12</v>
      </c>
      <c r="E79" s="82">
        <f t="shared" si="2"/>
        <v>20455.829999999991</v>
      </c>
    </row>
    <row r="80" spans="1:5" ht="15" customHeight="1">
      <c r="A80" s="39" t="s">
        <v>23</v>
      </c>
      <c r="B80" s="70">
        <v>41227</v>
      </c>
      <c r="C80" s="71" t="s">
        <v>2</v>
      </c>
      <c r="D80" s="72">
        <v>-1.08</v>
      </c>
      <c r="E80" s="82">
        <f t="shared" si="2"/>
        <v>20454.749999999989</v>
      </c>
    </row>
    <row r="81" spans="1:5" ht="15" customHeight="1">
      <c r="A81" s="39" t="s">
        <v>23</v>
      </c>
      <c r="B81" s="70">
        <v>41227</v>
      </c>
      <c r="C81" s="71" t="s">
        <v>289</v>
      </c>
      <c r="D81" s="72">
        <v>-24.23</v>
      </c>
      <c r="E81" s="82">
        <f t="shared" si="2"/>
        <v>20430.51999999999</v>
      </c>
    </row>
    <row r="82" spans="1:5" ht="15" customHeight="1">
      <c r="A82" s="39" t="s">
        <v>23</v>
      </c>
      <c r="B82" s="70">
        <v>41227</v>
      </c>
      <c r="C82" s="71" t="s">
        <v>43</v>
      </c>
      <c r="D82" s="72">
        <v>-262.01</v>
      </c>
      <c r="E82" s="82">
        <f t="shared" si="2"/>
        <v>20168.509999999991</v>
      </c>
    </row>
    <row r="83" spans="1:5" ht="15" customHeight="1">
      <c r="A83" s="39" t="s">
        <v>23</v>
      </c>
      <c r="B83" s="70">
        <v>41228</v>
      </c>
      <c r="C83" s="71" t="s">
        <v>5</v>
      </c>
      <c r="D83" s="72">
        <v>-58</v>
      </c>
      <c r="E83" s="82">
        <f t="shared" si="2"/>
        <v>20110.509999999991</v>
      </c>
    </row>
    <row r="84" spans="1:5" ht="15" customHeight="1">
      <c r="A84" s="39" t="s">
        <v>23</v>
      </c>
      <c r="B84" s="70">
        <v>41228</v>
      </c>
      <c r="C84" s="71" t="s">
        <v>4</v>
      </c>
      <c r="D84" s="72">
        <v>-6</v>
      </c>
      <c r="E84" s="82">
        <f t="shared" si="2"/>
        <v>20104.509999999991</v>
      </c>
    </row>
    <row r="85" spans="1:5" ht="15" customHeight="1">
      <c r="A85" s="39" t="s">
        <v>23</v>
      </c>
      <c r="B85" s="70">
        <v>41228</v>
      </c>
      <c r="C85" s="71" t="s">
        <v>3</v>
      </c>
      <c r="D85" s="72">
        <v>-1.41</v>
      </c>
      <c r="E85" s="82">
        <f t="shared" si="2"/>
        <v>20103.099999999991</v>
      </c>
    </row>
    <row r="86" spans="1:5" ht="15" customHeight="1">
      <c r="A86" s="39" t="s">
        <v>23</v>
      </c>
      <c r="B86" s="70">
        <v>41228</v>
      </c>
      <c r="C86" s="71" t="s">
        <v>2</v>
      </c>
      <c r="D86" s="72">
        <v>-0.72</v>
      </c>
      <c r="E86" s="82">
        <f t="shared" si="2"/>
        <v>20102.37999999999</v>
      </c>
    </row>
    <row r="87" spans="1:5" ht="15" customHeight="1">
      <c r="A87" s="39" t="s">
        <v>23</v>
      </c>
      <c r="B87" s="70">
        <v>41235</v>
      </c>
      <c r="C87" s="71" t="s">
        <v>294</v>
      </c>
      <c r="D87" s="72">
        <v>40.07</v>
      </c>
      <c r="E87" s="82">
        <f t="shared" si="2"/>
        <v>20142.44999999999</v>
      </c>
    </row>
    <row r="88" spans="1:5" ht="15" customHeight="1">
      <c r="A88" s="39" t="s">
        <v>23</v>
      </c>
      <c r="B88" s="70">
        <v>41235</v>
      </c>
      <c r="C88" s="71" t="s">
        <v>293</v>
      </c>
      <c r="D88" s="72">
        <v>22.07</v>
      </c>
      <c r="E88" s="82">
        <f t="shared" si="2"/>
        <v>20164.51999999999</v>
      </c>
    </row>
    <row r="89" spans="1:5" ht="15" customHeight="1">
      <c r="A89" s="39" t="s">
        <v>23</v>
      </c>
      <c r="B89" s="70">
        <v>41239</v>
      </c>
      <c r="C89" s="71" t="s">
        <v>295</v>
      </c>
      <c r="D89" s="72">
        <v>44.07</v>
      </c>
      <c r="E89" s="82">
        <f t="shared" si="2"/>
        <v>20208.589999999989</v>
      </c>
    </row>
    <row r="90" spans="1:5" ht="15" customHeight="1">
      <c r="A90" s="39" t="s">
        <v>23</v>
      </c>
      <c r="B90" s="70">
        <v>41240</v>
      </c>
      <c r="C90" s="71" t="s">
        <v>117</v>
      </c>
      <c r="D90" s="72">
        <v>-145.19999999999999</v>
      </c>
      <c r="E90" s="82">
        <f t="shared" si="2"/>
        <v>20063.389999999989</v>
      </c>
    </row>
    <row r="91" spans="1:5" ht="15" customHeight="1">
      <c r="A91" s="39" t="s">
        <v>23</v>
      </c>
      <c r="B91" s="70">
        <v>41241</v>
      </c>
      <c r="C91" s="71" t="s">
        <v>303</v>
      </c>
      <c r="D91" s="72">
        <v>-1096.95</v>
      </c>
      <c r="E91" s="82">
        <f t="shared" si="2"/>
        <v>18966.439999999988</v>
      </c>
    </row>
    <row r="92" spans="1:5" ht="15" customHeight="1">
      <c r="A92" s="39" t="s">
        <v>23</v>
      </c>
      <c r="B92" s="70">
        <v>41241</v>
      </c>
      <c r="C92" s="71" t="s">
        <v>110</v>
      </c>
      <c r="D92" s="72">
        <v>-1.5</v>
      </c>
      <c r="E92" s="82">
        <f t="shared" si="2"/>
        <v>18964.939999999988</v>
      </c>
    </row>
    <row r="93" spans="1:5" ht="15" customHeight="1">
      <c r="A93" s="39" t="s">
        <v>23</v>
      </c>
      <c r="B93" s="70">
        <v>41243</v>
      </c>
      <c r="C93" s="71" t="s">
        <v>118</v>
      </c>
      <c r="D93" s="72">
        <v>-554.72</v>
      </c>
      <c r="E93" s="82">
        <f t="shared" si="2"/>
        <v>18410.219999999987</v>
      </c>
    </row>
    <row r="94" spans="1:5" ht="15" customHeight="1">
      <c r="A94" s="39" t="s">
        <v>23</v>
      </c>
      <c r="B94" s="70">
        <v>41243</v>
      </c>
      <c r="C94" s="71" t="s">
        <v>119</v>
      </c>
      <c r="D94" s="72">
        <v>-1036.76</v>
      </c>
      <c r="E94" s="82">
        <f t="shared" si="2"/>
        <v>17373.459999999988</v>
      </c>
    </row>
    <row r="95" spans="1:5" ht="15" customHeight="1">
      <c r="A95" s="39" t="s">
        <v>23</v>
      </c>
      <c r="B95" s="70">
        <v>41243</v>
      </c>
      <c r="C95" s="71" t="s">
        <v>121</v>
      </c>
      <c r="D95" s="72">
        <v>-180</v>
      </c>
      <c r="E95" s="82">
        <f t="shared" si="2"/>
        <v>17193.459999999988</v>
      </c>
    </row>
    <row r="96" spans="1:5" ht="15" customHeight="1">
      <c r="A96" s="39" t="s">
        <v>23</v>
      </c>
      <c r="B96" s="70">
        <v>41243</v>
      </c>
      <c r="C96" s="71" t="s">
        <v>266</v>
      </c>
      <c r="D96" s="72">
        <v>-80</v>
      </c>
      <c r="E96" s="82">
        <f t="shared" si="2"/>
        <v>17113.459999999988</v>
      </c>
    </row>
    <row r="97" spans="1:5" ht="15" customHeight="1">
      <c r="A97" s="39" t="s">
        <v>23</v>
      </c>
      <c r="B97" s="70">
        <v>41243</v>
      </c>
      <c r="C97" s="71" t="s">
        <v>122</v>
      </c>
      <c r="D97" s="72">
        <v>-100</v>
      </c>
      <c r="E97" s="82">
        <f t="shared" si="2"/>
        <v>17013.459999999988</v>
      </c>
    </row>
    <row r="98" spans="1:5" ht="15" customHeight="1">
      <c r="A98" s="39" t="s">
        <v>23</v>
      </c>
      <c r="B98" s="70">
        <v>41243</v>
      </c>
      <c r="C98" s="71" t="s">
        <v>16</v>
      </c>
      <c r="D98" s="72">
        <v>-80</v>
      </c>
      <c r="E98" s="82">
        <f t="shared" si="2"/>
        <v>16933.459999999988</v>
      </c>
    </row>
    <row r="99" spans="1:5" ht="15" customHeight="1">
      <c r="A99" s="39" t="s">
        <v>23</v>
      </c>
      <c r="B99" s="70">
        <v>41243</v>
      </c>
      <c r="C99" s="71" t="s">
        <v>123</v>
      </c>
      <c r="D99" s="72">
        <v>-80</v>
      </c>
      <c r="E99" s="82">
        <f t="shared" si="2"/>
        <v>16853.459999999988</v>
      </c>
    </row>
    <row r="100" spans="1:5" ht="15" customHeight="1">
      <c r="A100" s="39" t="s">
        <v>23</v>
      </c>
      <c r="B100" s="70">
        <v>41243</v>
      </c>
      <c r="C100" s="71" t="s">
        <v>124</v>
      </c>
      <c r="D100" s="72">
        <v>-154.66999999999999</v>
      </c>
      <c r="E100" s="82">
        <f t="shared" si="2"/>
        <v>16698.78999999999</v>
      </c>
    </row>
    <row r="101" spans="1:5" ht="15" customHeight="1">
      <c r="A101" s="39" t="s">
        <v>23</v>
      </c>
      <c r="B101" s="70">
        <v>41243</v>
      </c>
      <c r="C101" s="71" t="s">
        <v>10</v>
      </c>
      <c r="D101" s="72">
        <v>-300</v>
      </c>
      <c r="E101" s="82">
        <f t="shared" si="2"/>
        <v>16398.78999999999</v>
      </c>
    </row>
    <row r="102" spans="1:5" ht="15" customHeight="1">
      <c r="A102" s="39" t="s">
        <v>23</v>
      </c>
      <c r="B102" s="70">
        <v>41243</v>
      </c>
      <c r="C102" s="71" t="s">
        <v>110</v>
      </c>
      <c r="D102" s="72">
        <v>-1</v>
      </c>
      <c r="E102" s="82">
        <f t="shared" si="2"/>
        <v>16397.78999999999</v>
      </c>
    </row>
    <row r="103" spans="1:5" ht="15" customHeight="1">
      <c r="A103" s="39" t="s">
        <v>23</v>
      </c>
      <c r="B103" s="70">
        <v>41243</v>
      </c>
      <c r="C103" s="71" t="s">
        <v>19</v>
      </c>
      <c r="D103" s="72">
        <v>-65.349999999999994</v>
      </c>
      <c r="E103" s="82">
        <f t="shared" si="2"/>
        <v>16332.43999999999</v>
      </c>
    </row>
    <row r="104" spans="1:5" ht="15" customHeight="1" thickBot="1">
      <c r="A104" s="39" t="s">
        <v>23</v>
      </c>
      <c r="B104" s="70">
        <v>41243</v>
      </c>
      <c r="C104" s="71" t="s">
        <v>104</v>
      </c>
      <c r="D104" s="72">
        <v>-942.24</v>
      </c>
      <c r="E104" s="82">
        <f t="shared" si="2"/>
        <v>15390.19999999999</v>
      </c>
    </row>
    <row r="105" spans="1:5" ht="15" customHeight="1" thickTop="1" thickBot="1">
      <c r="A105" s="60"/>
      <c r="B105" s="61"/>
      <c r="C105" s="42" t="s">
        <v>163</v>
      </c>
      <c r="D105" s="79"/>
      <c r="E105" s="100"/>
    </row>
    <row r="106" spans="1:5" ht="15" customHeight="1" thickTop="1">
      <c r="A106" s="39" t="s">
        <v>23</v>
      </c>
      <c r="B106" s="70">
        <v>41248</v>
      </c>
      <c r="C106" s="71" t="s">
        <v>9</v>
      </c>
      <c r="D106" s="72">
        <v>3072</v>
      </c>
      <c r="E106" s="82">
        <f>E104+D106</f>
        <v>18462.19999999999</v>
      </c>
    </row>
    <row r="107" spans="1:5" ht="15" customHeight="1">
      <c r="A107" s="39" t="s">
        <v>23</v>
      </c>
      <c r="B107" s="70">
        <v>41248</v>
      </c>
      <c r="C107" s="71" t="s">
        <v>125</v>
      </c>
      <c r="D107" s="72">
        <v>-22.5</v>
      </c>
      <c r="E107" s="82">
        <f>E106+D107</f>
        <v>18439.69999999999</v>
      </c>
    </row>
    <row r="108" spans="1:5" ht="15" customHeight="1">
      <c r="A108" s="39" t="s">
        <v>23</v>
      </c>
      <c r="B108" s="70">
        <v>41248</v>
      </c>
      <c r="C108" s="71" t="s">
        <v>8</v>
      </c>
      <c r="D108" s="72">
        <v>-4.7300000000000004</v>
      </c>
      <c r="E108" s="82">
        <f t="shared" ref="E108:E149" si="3">E107+D108</f>
        <v>18434.96999999999</v>
      </c>
    </row>
    <row r="109" spans="1:5" ht="15" customHeight="1">
      <c r="A109" s="39" t="s">
        <v>23</v>
      </c>
      <c r="B109" s="70">
        <v>41253</v>
      </c>
      <c r="C109" s="71" t="s">
        <v>5</v>
      </c>
      <c r="D109" s="72">
        <v>-18</v>
      </c>
      <c r="E109" s="82">
        <f t="shared" si="3"/>
        <v>18416.96999999999</v>
      </c>
    </row>
    <row r="110" spans="1:5" ht="15" customHeight="1">
      <c r="A110" s="39" t="s">
        <v>23</v>
      </c>
      <c r="B110" s="70">
        <v>41253</v>
      </c>
      <c r="C110" s="71" t="s">
        <v>4</v>
      </c>
      <c r="D110" s="72">
        <v>-3</v>
      </c>
      <c r="E110" s="82">
        <f t="shared" si="3"/>
        <v>18413.96999999999</v>
      </c>
    </row>
    <row r="111" spans="1:5" ht="15" customHeight="1">
      <c r="A111" s="39" t="s">
        <v>23</v>
      </c>
      <c r="B111" s="70">
        <v>41253</v>
      </c>
      <c r="C111" s="71" t="s">
        <v>3</v>
      </c>
      <c r="D111" s="72">
        <v>-0.71</v>
      </c>
      <c r="E111" s="82">
        <f t="shared" si="3"/>
        <v>18413.259999999991</v>
      </c>
    </row>
    <row r="112" spans="1:5" ht="15" customHeight="1">
      <c r="A112" s="39" t="s">
        <v>23</v>
      </c>
      <c r="B112" s="70">
        <v>41253</v>
      </c>
      <c r="C112" s="71" t="s">
        <v>2</v>
      </c>
      <c r="D112" s="72">
        <v>-0.36</v>
      </c>
      <c r="E112" s="82">
        <f t="shared" si="3"/>
        <v>18412.899999999991</v>
      </c>
    </row>
    <row r="113" spans="1:5" ht="15" customHeight="1">
      <c r="A113" s="39" t="s">
        <v>23</v>
      </c>
      <c r="B113" s="70">
        <v>41253</v>
      </c>
      <c r="C113" s="71" t="s">
        <v>10</v>
      </c>
      <c r="D113" s="72">
        <v>-162.84</v>
      </c>
      <c r="E113" s="82">
        <f t="shared" si="3"/>
        <v>18250.05999999999</v>
      </c>
    </row>
    <row r="114" spans="1:5" ht="15" customHeight="1">
      <c r="A114" s="39" t="s">
        <v>23</v>
      </c>
      <c r="B114" s="70">
        <v>41254</v>
      </c>
      <c r="C114" s="71" t="s">
        <v>5</v>
      </c>
      <c r="D114" s="72">
        <v>-10</v>
      </c>
      <c r="E114" s="82">
        <f t="shared" si="3"/>
        <v>18240.05999999999</v>
      </c>
    </row>
    <row r="115" spans="1:5" ht="15" customHeight="1">
      <c r="A115" s="39" t="s">
        <v>23</v>
      </c>
      <c r="B115" s="70">
        <v>41254</v>
      </c>
      <c r="C115" s="71" t="s">
        <v>4</v>
      </c>
      <c r="D115" s="72">
        <v>-3</v>
      </c>
      <c r="E115" s="82">
        <f t="shared" si="3"/>
        <v>18237.05999999999</v>
      </c>
    </row>
    <row r="116" spans="1:5" ht="15" customHeight="1">
      <c r="A116" s="39" t="s">
        <v>23</v>
      </c>
      <c r="B116" s="70">
        <v>41254</v>
      </c>
      <c r="C116" s="71" t="s">
        <v>3</v>
      </c>
      <c r="D116" s="72">
        <v>-0.71</v>
      </c>
      <c r="E116" s="82">
        <f t="shared" si="3"/>
        <v>18236.349999999991</v>
      </c>
    </row>
    <row r="117" spans="1:5" ht="15" customHeight="1">
      <c r="A117" s="39" t="s">
        <v>23</v>
      </c>
      <c r="B117" s="70">
        <v>41254</v>
      </c>
      <c r="C117" s="71" t="s">
        <v>2</v>
      </c>
      <c r="D117" s="72">
        <v>-0.36</v>
      </c>
      <c r="E117" s="82">
        <f t="shared" si="3"/>
        <v>18235.989999999991</v>
      </c>
    </row>
    <row r="118" spans="1:5" ht="15" customHeight="1">
      <c r="A118" s="39" t="s">
        <v>23</v>
      </c>
      <c r="B118" s="70">
        <v>41254</v>
      </c>
      <c r="C118" s="71" t="s">
        <v>315</v>
      </c>
      <c r="D118" s="72">
        <v>-10.74</v>
      </c>
      <c r="E118" s="82">
        <f t="shared" si="3"/>
        <v>18225.249999999989</v>
      </c>
    </row>
    <row r="119" spans="1:5" ht="15" customHeight="1">
      <c r="A119" s="39" t="s">
        <v>23</v>
      </c>
      <c r="B119" s="70">
        <v>41255</v>
      </c>
      <c r="C119" s="71" t="s">
        <v>5</v>
      </c>
      <c r="D119" s="72">
        <v>-54</v>
      </c>
      <c r="E119" s="82">
        <f t="shared" si="3"/>
        <v>18171.249999999989</v>
      </c>
    </row>
    <row r="120" spans="1:5" ht="15" customHeight="1">
      <c r="A120" s="39" t="s">
        <v>23</v>
      </c>
      <c r="B120" s="70">
        <v>41255</v>
      </c>
      <c r="C120" s="71" t="s">
        <v>4</v>
      </c>
      <c r="D120" s="72">
        <v>-3</v>
      </c>
      <c r="E120" s="82">
        <f t="shared" si="3"/>
        <v>18168.249999999989</v>
      </c>
    </row>
    <row r="121" spans="1:5" ht="15" customHeight="1">
      <c r="A121" s="39" t="s">
        <v>23</v>
      </c>
      <c r="B121" s="70">
        <v>41255</v>
      </c>
      <c r="C121" s="71" t="s">
        <v>3</v>
      </c>
      <c r="D121" s="72">
        <v>-0.71</v>
      </c>
      <c r="E121" s="82">
        <f t="shared" si="3"/>
        <v>18167.53999999999</v>
      </c>
    </row>
    <row r="122" spans="1:5" ht="15" customHeight="1">
      <c r="A122" s="39" t="s">
        <v>23</v>
      </c>
      <c r="B122" s="70">
        <v>41255</v>
      </c>
      <c r="C122" s="71" t="s">
        <v>2</v>
      </c>
      <c r="D122" s="72">
        <v>-0.36</v>
      </c>
      <c r="E122" s="82">
        <f t="shared" si="3"/>
        <v>18167.179999999989</v>
      </c>
    </row>
    <row r="123" spans="1:5" ht="15" customHeight="1">
      <c r="A123" s="39" t="s">
        <v>23</v>
      </c>
      <c r="B123" s="70">
        <v>41256</v>
      </c>
      <c r="C123" s="71" t="s">
        <v>5</v>
      </c>
      <c r="D123" s="72">
        <v>-36</v>
      </c>
      <c r="E123" s="82">
        <f t="shared" si="3"/>
        <v>18131.179999999989</v>
      </c>
    </row>
    <row r="124" spans="1:5" ht="15" customHeight="1">
      <c r="A124" s="39" t="s">
        <v>23</v>
      </c>
      <c r="B124" s="70">
        <v>41256</v>
      </c>
      <c r="C124" s="71" t="s">
        <v>4</v>
      </c>
      <c r="D124" s="72">
        <v>-6</v>
      </c>
      <c r="E124" s="82">
        <f t="shared" si="3"/>
        <v>18125.179999999989</v>
      </c>
    </row>
    <row r="125" spans="1:5" ht="15" customHeight="1">
      <c r="A125" s="39" t="s">
        <v>23</v>
      </c>
      <c r="B125" s="70">
        <v>41256</v>
      </c>
      <c r="C125" s="71" t="s">
        <v>3</v>
      </c>
      <c r="D125" s="72">
        <v>-1.41</v>
      </c>
      <c r="E125" s="82">
        <f t="shared" si="3"/>
        <v>18123.76999999999</v>
      </c>
    </row>
    <row r="126" spans="1:5" ht="15" customHeight="1">
      <c r="A126" s="39" t="s">
        <v>23</v>
      </c>
      <c r="B126" s="70">
        <v>41256</v>
      </c>
      <c r="C126" s="71" t="s">
        <v>2</v>
      </c>
      <c r="D126" s="72">
        <v>-0.72</v>
      </c>
      <c r="E126" s="82">
        <f t="shared" si="3"/>
        <v>18123.049999999988</v>
      </c>
    </row>
    <row r="127" spans="1:5" ht="15" customHeight="1">
      <c r="A127" s="39" t="s">
        <v>23</v>
      </c>
      <c r="B127" s="70">
        <v>41260</v>
      </c>
      <c r="C127" s="71" t="s">
        <v>316</v>
      </c>
      <c r="D127" s="72">
        <v>-118.58</v>
      </c>
      <c r="E127" s="82">
        <f t="shared" si="3"/>
        <v>18004.469999999987</v>
      </c>
    </row>
    <row r="128" spans="1:5" ht="15" customHeight="1">
      <c r="A128" s="39" t="s">
        <v>23</v>
      </c>
      <c r="B128" s="70">
        <v>41260</v>
      </c>
      <c r="C128" s="71" t="s">
        <v>120</v>
      </c>
      <c r="D128" s="72">
        <v>-1</v>
      </c>
      <c r="E128" s="82">
        <f t="shared" si="3"/>
        <v>18003.469999999987</v>
      </c>
    </row>
    <row r="129" spans="1:5" ht="15" customHeight="1">
      <c r="A129" s="39" t="s">
        <v>23</v>
      </c>
      <c r="B129" s="70">
        <v>41260</v>
      </c>
      <c r="C129" s="71" t="s">
        <v>19</v>
      </c>
      <c r="D129" s="72">
        <v>-17.600000000000001</v>
      </c>
      <c r="E129" s="82">
        <f t="shared" si="3"/>
        <v>17985.869999999988</v>
      </c>
    </row>
    <row r="130" spans="1:5" ht="15" customHeight="1">
      <c r="A130" s="39" t="s">
        <v>23</v>
      </c>
      <c r="B130" s="70">
        <v>41264</v>
      </c>
      <c r="C130" s="71" t="s">
        <v>318</v>
      </c>
      <c r="D130" s="72">
        <v>22.07</v>
      </c>
      <c r="E130" s="82">
        <f t="shared" si="3"/>
        <v>18007.939999999988</v>
      </c>
    </row>
    <row r="131" spans="1:5" ht="15" customHeight="1">
      <c r="A131" s="39" t="s">
        <v>23</v>
      </c>
      <c r="B131" s="70">
        <v>41264</v>
      </c>
      <c r="C131" s="71" t="s">
        <v>319</v>
      </c>
      <c r="D131" s="72">
        <v>380</v>
      </c>
      <c r="E131" s="82">
        <f t="shared" si="3"/>
        <v>18387.939999999988</v>
      </c>
    </row>
    <row r="132" spans="1:5" ht="15" customHeight="1">
      <c r="A132" s="39" t="s">
        <v>23</v>
      </c>
      <c r="B132" s="70">
        <v>41264</v>
      </c>
      <c r="C132" s="71" t="s">
        <v>320</v>
      </c>
      <c r="D132" s="72">
        <v>300</v>
      </c>
      <c r="E132" s="82">
        <f t="shared" si="3"/>
        <v>18687.939999999988</v>
      </c>
    </row>
    <row r="133" spans="1:5" ht="15" customHeight="1">
      <c r="A133" s="39" t="s">
        <v>23</v>
      </c>
      <c r="B133" s="70">
        <v>41264</v>
      </c>
      <c r="C133" s="71" t="s">
        <v>321</v>
      </c>
      <c r="D133" s="72">
        <v>200</v>
      </c>
      <c r="E133" s="82">
        <f t="shared" si="3"/>
        <v>18887.939999999988</v>
      </c>
    </row>
    <row r="134" spans="1:5" ht="15" customHeight="1">
      <c r="A134" s="39" t="s">
        <v>23</v>
      </c>
      <c r="B134" s="70">
        <v>41264</v>
      </c>
      <c r="C134" s="71" t="s">
        <v>328</v>
      </c>
      <c r="D134" s="72">
        <v>58.07</v>
      </c>
      <c r="E134" s="82">
        <f t="shared" si="3"/>
        <v>18946.009999999987</v>
      </c>
    </row>
    <row r="135" spans="1:5" ht="15" customHeight="1">
      <c r="A135" s="39" t="s">
        <v>23</v>
      </c>
      <c r="B135" s="70">
        <v>41264</v>
      </c>
      <c r="C135" s="71" t="s">
        <v>118</v>
      </c>
      <c r="D135" s="72">
        <v>-554.72</v>
      </c>
      <c r="E135" s="82">
        <f t="shared" si="3"/>
        <v>18391.289999999986</v>
      </c>
    </row>
    <row r="136" spans="1:5" ht="15" customHeight="1">
      <c r="A136" s="39" t="s">
        <v>23</v>
      </c>
      <c r="B136" s="70">
        <v>41264</v>
      </c>
      <c r="C136" s="71" t="s">
        <v>119</v>
      </c>
      <c r="D136" s="72">
        <v>-1036.76</v>
      </c>
      <c r="E136" s="82">
        <f t="shared" si="3"/>
        <v>17354.529999999988</v>
      </c>
    </row>
    <row r="137" spans="1:5" ht="15" customHeight="1">
      <c r="A137" s="39" t="s">
        <v>23</v>
      </c>
      <c r="B137" s="70">
        <v>41264</v>
      </c>
      <c r="C137" s="71" t="s">
        <v>121</v>
      </c>
      <c r="D137" s="72">
        <v>-180</v>
      </c>
      <c r="E137" s="82">
        <f t="shared" si="3"/>
        <v>17174.529999999988</v>
      </c>
    </row>
    <row r="138" spans="1:5" ht="15" customHeight="1">
      <c r="A138" s="39" t="s">
        <v>23</v>
      </c>
      <c r="B138" s="70">
        <v>41264</v>
      </c>
      <c r="C138" s="71" t="s">
        <v>266</v>
      </c>
      <c r="D138" s="72">
        <v>-80</v>
      </c>
      <c r="E138" s="82">
        <f t="shared" si="3"/>
        <v>17094.529999999988</v>
      </c>
    </row>
    <row r="139" spans="1:5" ht="15" customHeight="1">
      <c r="A139" s="39" t="s">
        <v>23</v>
      </c>
      <c r="B139" s="70">
        <v>41264</v>
      </c>
      <c r="C139" s="71" t="s">
        <v>122</v>
      </c>
      <c r="D139" s="72">
        <v>-100</v>
      </c>
      <c r="E139" s="82">
        <f t="shared" si="3"/>
        <v>16994.529999999988</v>
      </c>
    </row>
    <row r="140" spans="1:5" ht="15" customHeight="1">
      <c r="A140" s="39" t="s">
        <v>23</v>
      </c>
      <c r="B140" s="70">
        <v>41264</v>
      </c>
      <c r="C140" s="71" t="s">
        <v>16</v>
      </c>
      <c r="D140" s="72">
        <v>-80</v>
      </c>
      <c r="E140" s="82">
        <f t="shared" si="3"/>
        <v>16914.529999999988</v>
      </c>
    </row>
    <row r="141" spans="1:5" ht="15" customHeight="1">
      <c r="A141" s="39" t="s">
        <v>23</v>
      </c>
      <c r="B141" s="70">
        <v>41264</v>
      </c>
      <c r="C141" s="71" t="s">
        <v>123</v>
      </c>
      <c r="D141" s="72">
        <v>-80</v>
      </c>
      <c r="E141" s="82">
        <f t="shared" si="3"/>
        <v>16834.529999999988</v>
      </c>
    </row>
    <row r="142" spans="1:5" ht="15" customHeight="1">
      <c r="A142" s="39" t="s">
        <v>23</v>
      </c>
      <c r="B142" s="70">
        <v>41264</v>
      </c>
      <c r="C142" s="71" t="s">
        <v>124</v>
      </c>
      <c r="D142" s="72">
        <v>-160</v>
      </c>
      <c r="E142" s="82">
        <f t="shared" si="3"/>
        <v>16674.529999999988</v>
      </c>
    </row>
    <row r="143" spans="1:5" ht="15" customHeight="1">
      <c r="A143" s="39" t="s">
        <v>23</v>
      </c>
      <c r="B143" s="70">
        <v>41270</v>
      </c>
      <c r="C143" s="71" t="s">
        <v>117</v>
      </c>
      <c r="D143" s="72">
        <v>-145.19999999999999</v>
      </c>
      <c r="E143" s="82">
        <f t="shared" si="3"/>
        <v>16529.329999999987</v>
      </c>
    </row>
    <row r="144" spans="1:5" ht="15" customHeight="1">
      <c r="A144" s="39" t="s">
        <v>23</v>
      </c>
      <c r="B144" s="70">
        <v>41271</v>
      </c>
      <c r="C144" s="71" t="s">
        <v>5</v>
      </c>
      <c r="D144" s="72">
        <v>-40</v>
      </c>
      <c r="E144" s="82">
        <f t="shared" si="3"/>
        <v>16489.329999999987</v>
      </c>
    </row>
    <row r="145" spans="1:5" ht="15" customHeight="1">
      <c r="A145" s="39" t="s">
        <v>23</v>
      </c>
      <c r="B145" s="70">
        <v>41271</v>
      </c>
      <c r="C145" s="71" t="s">
        <v>4</v>
      </c>
      <c r="D145" s="72">
        <v>-3</v>
      </c>
      <c r="E145" s="82">
        <f t="shared" si="3"/>
        <v>16486.329999999987</v>
      </c>
    </row>
    <row r="146" spans="1:5" ht="15" customHeight="1">
      <c r="A146" s="39" t="s">
        <v>23</v>
      </c>
      <c r="B146" s="70">
        <v>41271</v>
      </c>
      <c r="C146" s="71" t="s">
        <v>3</v>
      </c>
      <c r="D146" s="72">
        <v>-0.71</v>
      </c>
      <c r="E146" s="82">
        <f t="shared" si="3"/>
        <v>16485.619999999988</v>
      </c>
    </row>
    <row r="147" spans="1:5" ht="15" customHeight="1">
      <c r="A147" s="39" t="s">
        <v>23</v>
      </c>
      <c r="B147" s="70">
        <v>41271</v>
      </c>
      <c r="C147" s="71" t="s">
        <v>2</v>
      </c>
      <c r="D147" s="72">
        <v>-0.36</v>
      </c>
      <c r="E147" s="82">
        <f t="shared" si="3"/>
        <v>16485.259999999987</v>
      </c>
    </row>
    <row r="148" spans="1:5" ht="15" customHeight="1">
      <c r="A148" s="39" t="s">
        <v>23</v>
      </c>
      <c r="B148" s="70">
        <v>41274</v>
      </c>
      <c r="C148" s="71" t="s">
        <v>104</v>
      </c>
      <c r="D148" s="72">
        <v>-980.52</v>
      </c>
      <c r="E148" s="82">
        <f t="shared" si="3"/>
        <v>15504.739999999987</v>
      </c>
    </row>
    <row r="149" spans="1:5" ht="15" customHeight="1" thickBot="1">
      <c r="A149" s="39" t="s">
        <v>23</v>
      </c>
      <c r="B149" s="70">
        <v>41274</v>
      </c>
      <c r="C149" s="75" t="s">
        <v>44</v>
      </c>
      <c r="D149" s="76">
        <v>-12.5</v>
      </c>
      <c r="E149" s="82">
        <f t="shared" si="3"/>
        <v>15492.239999999987</v>
      </c>
    </row>
    <row r="150" spans="1:5" ht="15" customHeight="1" thickTop="1" thickBot="1">
      <c r="A150" s="60"/>
      <c r="B150" s="61"/>
      <c r="C150" s="42" t="s">
        <v>162</v>
      </c>
      <c r="D150" s="79"/>
      <c r="E150" s="100"/>
    </row>
    <row r="151" spans="1:5" ht="15" customHeight="1" thickTop="1">
      <c r="A151" s="39" t="s">
        <v>23</v>
      </c>
      <c r="B151" s="70">
        <v>41277</v>
      </c>
      <c r="C151" s="71" t="s">
        <v>9</v>
      </c>
      <c r="D151" s="72">
        <v>4144</v>
      </c>
      <c r="E151" s="82">
        <f>E149+D151</f>
        <v>19636.239999999987</v>
      </c>
    </row>
    <row r="152" spans="1:5" ht="15" customHeight="1">
      <c r="A152" s="39" t="s">
        <v>23</v>
      </c>
      <c r="B152" s="70">
        <v>41277</v>
      </c>
      <c r="C152" s="71" t="s">
        <v>125</v>
      </c>
      <c r="D152" s="72">
        <v>-24.5</v>
      </c>
      <c r="E152" s="82">
        <f>E151+D152</f>
        <v>19611.739999999987</v>
      </c>
    </row>
    <row r="153" spans="1:5" ht="15" customHeight="1">
      <c r="A153" s="39" t="s">
        <v>23</v>
      </c>
      <c r="B153" s="70">
        <v>41277</v>
      </c>
      <c r="C153" s="71" t="s">
        <v>8</v>
      </c>
      <c r="D153" s="72">
        <v>-5.15</v>
      </c>
      <c r="E153" s="82">
        <f t="shared" ref="E153:E183" si="4">E152+D153</f>
        <v>19606.589999999986</v>
      </c>
    </row>
    <row r="154" spans="1:5" ht="15" customHeight="1">
      <c r="A154" s="39" t="s">
        <v>23</v>
      </c>
      <c r="B154" s="70">
        <v>41281</v>
      </c>
      <c r="C154" s="71" t="s">
        <v>5</v>
      </c>
      <c r="D154" s="72">
        <v>-30</v>
      </c>
      <c r="E154" s="82">
        <f t="shared" si="4"/>
        <v>19576.589999999986</v>
      </c>
    </row>
    <row r="155" spans="1:5" ht="15" customHeight="1">
      <c r="A155" s="39" t="s">
        <v>23</v>
      </c>
      <c r="B155" s="70">
        <v>41281</v>
      </c>
      <c r="C155" s="71" t="s">
        <v>4</v>
      </c>
      <c r="D155" s="72">
        <v>-3</v>
      </c>
      <c r="E155" s="82">
        <f t="shared" si="4"/>
        <v>19573.589999999986</v>
      </c>
    </row>
    <row r="156" spans="1:5" ht="15" customHeight="1">
      <c r="A156" s="39" t="s">
        <v>23</v>
      </c>
      <c r="B156" s="70">
        <v>41281</v>
      </c>
      <c r="C156" s="71" t="s">
        <v>3</v>
      </c>
      <c r="D156" s="72">
        <v>-0.63</v>
      </c>
      <c r="E156" s="82">
        <f t="shared" si="4"/>
        <v>19572.959999999985</v>
      </c>
    </row>
    <row r="157" spans="1:5" ht="15" customHeight="1">
      <c r="A157" s="39" t="s">
        <v>23</v>
      </c>
      <c r="B157" s="70">
        <v>41282</v>
      </c>
      <c r="C157" s="71" t="s">
        <v>337</v>
      </c>
      <c r="D157" s="72">
        <v>22.07</v>
      </c>
      <c r="E157" s="82">
        <f t="shared" si="4"/>
        <v>19595.029999999984</v>
      </c>
    </row>
    <row r="158" spans="1:5" ht="15" customHeight="1">
      <c r="A158" s="39" t="s">
        <v>23</v>
      </c>
      <c r="B158" s="70">
        <v>41284</v>
      </c>
      <c r="C158" s="71" t="s">
        <v>10</v>
      </c>
      <c r="D158" s="72">
        <v>-162.84</v>
      </c>
      <c r="E158" s="82">
        <f t="shared" si="4"/>
        <v>19432.189999999984</v>
      </c>
    </row>
    <row r="159" spans="1:5" ht="15" customHeight="1">
      <c r="A159" s="39" t="s">
        <v>23</v>
      </c>
      <c r="B159" s="70">
        <v>41284</v>
      </c>
      <c r="C159" s="71" t="s">
        <v>338</v>
      </c>
      <c r="D159" s="72">
        <v>84.07</v>
      </c>
      <c r="E159" s="82">
        <f t="shared" si="4"/>
        <v>19516.259999999984</v>
      </c>
    </row>
    <row r="160" spans="1:5" ht="15" customHeight="1">
      <c r="A160" s="39" t="s">
        <v>23</v>
      </c>
      <c r="B160" s="70">
        <v>41284</v>
      </c>
      <c r="C160" s="71" t="s">
        <v>336</v>
      </c>
      <c r="D160" s="72">
        <v>80</v>
      </c>
      <c r="E160" s="82">
        <f t="shared" si="4"/>
        <v>19596.259999999984</v>
      </c>
    </row>
    <row r="161" spans="1:5" ht="15" customHeight="1">
      <c r="A161" s="39" t="s">
        <v>23</v>
      </c>
      <c r="B161" s="70">
        <v>41285</v>
      </c>
      <c r="C161" s="71" t="s">
        <v>5</v>
      </c>
      <c r="D161" s="72">
        <v>-108</v>
      </c>
      <c r="E161" s="82">
        <f t="shared" si="4"/>
        <v>19488.259999999984</v>
      </c>
    </row>
    <row r="162" spans="1:5" ht="15" customHeight="1">
      <c r="A162" s="39" t="s">
        <v>23</v>
      </c>
      <c r="B162" s="70">
        <v>41285</v>
      </c>
      <c r="C162" s="71" t="s">
        <v>4</v>
      </c>
      <c r="D162" s="72">
        <v>-9</v>
      </c>
      <c r="E162" s="82">
        <f t="shared" si="4"/>
        <v>19479.259999999984</v>
      </c>
    </row>
    <row r="163" spans="1:5" ht="15" customHeight="1">
      <c r="A163" s="39" t="s">
        <v>23</v>
      </c>
      <c r="B163" s="70">
        <v>41285</v>
      </c>
      <c r="C163" s="71" t="s">
        <v>3</v>
      </c>
      <c r="D163" s="72">
        <v>-2.12</v>
      </c>
      <c r="E163" s="82">
        <f t="shared" si="4"/>
        <v>19477.139999999985</v>
      </c>
    </row>
    <row r="164" spans="1:5" ht="15" customHeight="1">
      <c r="A164" s="39" t="s">
        <v>23</v>
      </c>
      <c r="B164" s="70">
        <v>41285</v>
      </c>
      <c r="C164" s="71" t="s">
        <v>2</v>
      </c>
      <c r="D164" s="72">
        <v>-1.08</v>
      </c>
      <c r="E164" s="82">
        <f t="shared" si="4"/>
        <v>19476.059999999983</v>
      </c>
    </row>
    <row r="165" spans="1:5" ht="15" customHeight="1">
      <c r="A165" s="39" t="s">
        <v>23</v>
      </c>
      <c r="B165" s="70">
        <v>41288</v>
      </c>
      <c r="C165" s="71" t="s">
        <v>339</v>
      </c>
      <c r="D165" s="72">
        <v>49.07</v>
      </c>
      <c r="E165" s="82">
        <f t="shared" si="4"/>
        <v>19525.129999999983</v>
      </c>
    </row>
    <row r="166" spans="1:5" ht="15" customHeight="1">
      <c r="A166" s="39" t="s">
        <v>23</v>
      </c>
      <c r="B166" s="70">
        <v>41289</v>
      </c>
      <c r="C166" s="71" t="s">
        <v>19</v>
      </c>
      <c r="D166" s="72">
        <v>-15.2</v>
      </c>
      <c r="E166" s="82">
        <f t="shared" si="4"/>
        <v>19509.929999999982</v>
      </c>
    </row>
    <row r="167" spans="1:5" ht="15" customHeight="1">
      <c r="A167" s="39" t="s">
        <v>23</v>
      </c>
      <c r="B167" s="70">
        <v>41290</v>
      </c>
      <c r="C167" s="71" t="s">
        <v>340</v>
      </c>
      <c r="D167" s="72">
        <v>-9.67</v>
      </c>
      <c r="E167" s="82">
        <f t="shared" si="4"/>
        <v>19500.259999999984</v>
      </c>
    </row>
    <row r="168" spans="1:5" ht="15" customHeight="1">
      <c r="A168" s="39" t="s">
        <v>23</v>
      </c>
      <c r="B168" s="70">
        <v>41295</v>
      </c>
      <c r="C168" s="71" t="s">
        <v>40</v>
      </c>
      <c r="D168" s="72">
        <v>-344.32</v>
      </c>
      <c r="E168" s="82">
        <f t="shared" si="4"/>
        <v>19155.939999999984</v>
      </c>
    </row>
    <row r="169" spans="1:5" ht="15" customHeight="1">
      <c r="A169" s="39" t="s">
        <v>23</v>
      </c>
      <c r="B169" s="70">
        <v>41296</v>
      </c>
      <c r="C169" s="71" t="s">
        <v>342</v>
      </c>
      <c r="D169" s="72">
        <v>14.07</v>
      </c>
      <c r="E169" s="82">
        <f t="shared" si="4"/>
        <v>19170.009999999984</v>
      </c>
    </row>
    <row r="170" spans="1:5" ht="15" customHeight="1">
      <c r="A170" s="39" t="s">
        <v>23</v>
      </c>
      <c r="B170" s="70">
        <v>41302</v>
      </c>
      <c r="C170" s="71" t="s">
        <v>341</v>
      </c>
      <c r="D170" s="72">
        <v>-48.94</v>
      </c>
      <c r="E170" s="82">
        <f t="shared" si="4"/>
        <v>19121.069999999985</v>
      </c>
    </row>
    <row r="171" spans="1:5" ht="15" customHeight="1">
      <c r="A171" s="39" t="s">
        <v>23</v>
      </c>
      <c r="B171" s="70">
        <v>41302</v>
      </c>
      <c r="C171" s="71" t="s">
        <v>18</v>
      </c>
      <c r="D171" s="72">
        <v>-1</v>
      </c>
      <c r="E171" s="82">
        <f t="shared" si="4"/>
        <v>19120.069999999985</v>
      </c>
    </row>
    <row r="172" spans="1:5" ht="15" customHeight="1">
      <c r="A172" s="39" t="s">
        <v>23</v>
      </c>
      <c r="B172" s="70">
        <v>41302</v>
      </c>
      <c r="C172" s="71" t="s">
        <v>117</v>
      </c>
      <c r="D172" s="72">
        <v>-145.19999999999999</v>
      </c>
      <c r="E172" s="82">
        <f t="shared" si="4"/>
        <v>18974.869999999984</v>
      </c>
    </row>
    <row r="173" spans="1:5" ht="15" customHeight="1">
      <c r="A173" s="39" t="s">
        <v>23</v>
      </c>
      <c r="B173" s="70">
        <v>41304</v>
      </c>
      <c r="C173" s="71" t="s">
        <v>343</v>
      </c>
      <c r="D173" s="72">
        <v>33.630000000000003</v>
      </c>
      <c r="E173" s="82">
        <f t="shared" si="4"/>
        <v>19008.499999999985</v>
      </c>
    </row>
    <row r="174" spans="1:5" ht="15" customHeight="1">
      <c r="A174" s="39" t="s">
        <v>23</v>
      </c>
      <c r="B174" s="70">
        <v>41305</v>
      </c>
      <c r="C174" s="71" t="s">
        <v>118</v>
      </c>
      <c r="D174" s="72">
        <v>-554.72</v>
      </c>
      <c r="E174" s="82">
        <f t="shared" si="4"/>
        <v>18453.779999999984</v>
      </c>
    </row>
    <row r="175" spans="1:5" ht="15" customHeight="1">
      <c r="A175" s="39" t="s">
        <v>23</v>
      </c>
      <c r="B175" s="70">
        <v>41305</v>
      </c>
      <c r="C175" s="71" t="s">
        <v>119</v>
      </c>
      <c r="D175" s="72">
        <v>-1013.89</v>
      </c>
      <c r="E175" s="82">
        <f t="shared" si="4"/>
        <v>17439.889999999985</v>
      </c>
    </row>
    <row r="176" spans="1:5" ht="15" customHeight="1">
      <c r="A176" s="39" t="s">
        <v>23</v>
      </c>
      <c r="B176" s="70">
        <v>41305</v>
      </c>
      <c r="C176" s="71" t="s">
        <v>121</v>
      </c>
      <c r="D176" s="72">
        <v>-180</v>
      </c>
      <c r="E176" s="82">
        <f t="shared" si="4"/>
        <v>17259.889999999985</v>
      </c>
    </row>
    <row r="177" spans="1:5" ht="15" customHeight="1">
      <c r="A177" s="39" t="s">
        <v>23</v>
      </c>
      <c r="B177" s="70">
        <v>41305</v>
      </c>
      <c r="C177" s="71" t="s">
        <v>344</v>
      </c>
      <c r="D177" s="72">
        <v>-80</v>
      </c>
      <c r="E177" s="82">
        <f t="shared" si="4"/>
        <v>17179.889999999985</v>
      </c>
    </row>
    <row r="178" spans="1:5" ht="15" customHeight="1">
      <c r="A178" s="39" t="s">
        <v>23</v>
      </c>
      <c r="B178" s="70">
        <v>41305</v>
      </c>
      <c r="C178" s="71" t="s">
        <v>122</v>
      </c>
      <c r="D178" s="72">
        <v>-100</v>
      </c>
      <c r="E178" s="82">
        <f t="shared" si="4"/>
        <v>17079.889999999985</v>
      </c>
    </row>
    <row r="179" spans="1:5" ht="15" customHeight="1">
      <c r="A179" s="39" t="s">
        <v>23</v>
      </c>
      <c r="B179" s="70">
        <v>41305</v>
      </c>
      <c r="C179" s="71" t="s">
        <v>16</v>
      </c>
      <c r="D179" s="72">
        <v>-80</v>
      </c>
      <c r="E179" s="82">
        <f t="shared" si="4"/>
        <v>16999.889999999985</v>
      </c>
    </row>
    <row r="180" spans="1:5" ht="15" customHeight="1">
      <c r="A180" s="39" t="s">
        <v>23</v>
      </c>
      <c r="B180" s="70">
        <v>41305</v>
      </c>
      <c r="C180" s="71" t="s">
        <v>123</v>
      </c>
      <c r="D180" s="72">
        <v>-80</v>
      </c>
      <c r="E180" s="82">
        <f t="shared" si="4"/>
        <v>16919.889999999985</v>
      </c>
    </row>
    <row r="181" spans="1:5" ht="15" customHeight="1">
      <c r="A181" s="39" t="s">
        <v>23</v>
      </c>
      <c r="B181" s="70">
        <v>41305</v>
      </c>
      <c r="C181" s="71" t="s">
        <v>124</v>
      </c>
      <c r="D181" s="72">
        <v>-153.15</v>
      </c>
      <c r="E181" s="82">
        <f t="shared" si="4"/>
        <v>16766.739999999983</v>
      </c>
    </row>
    <row r="182" spans="1:5" ht="15" customHeight="1">
      <c r="A182" s="39" t="s">
        <v>23</v>
      </c>
      <c r="B182" s="70">
        <v>41305</v>
      </c>
      <c r="C182" s="71" t="s">
        <v>345</v>
      </c>
      <c r="D182" s="72">
        <v>783.49</v>
      </c>
      <c r="E182" s="82">
        <f t="shared" si="4"/>
        <v>17550.229999999985</v>
      </c>
    </row>
    <row r="183" spans="1:5" ht="15" customHeight="1" thickBot="1">
      <c r="A183" s="39" t="s">
        <v>23</v>
      </c>
      <c r="B183" s="70">
        <v>41305</v>
      </c>
      <c r="C183" s="71" t="s">
        <v>13</v>
      </c>
      <c r="D183" s="72">
        <v>-982.86</v>
      </c>
      <c r="E183" s="82">
        <f t="shared" si="4"/>
        <v>16567.369999999984</v>
      </c>
    </row>
    <row r="184" spans="1:5" ht="15" customHeight="1" thickTop="1" thickBot="1">
      <c r="A184" s="60"/>
      <c r="B184" s="61"/>
      <c r="C184" s="42" t="s">
        <v>164</v>
      </c>
      <c r="D184" s="62"/>
      <c r="E184" s="63"/>
    </row>
    <row r="185" spans="1:5" ht="15" customHeight="1" thickTop="1">
      <c r="A185" s="39" t="s">
        <v>23</v>
      </c>
      <c r="B185" s="70">
        <v>41310</v>
      </c>
      <c r="C185" s="71" t="s">
        <v>9</v>
      </c>
      <c r="D185" s="72">
        <v>2722</v>
      </c>
      <c r="E185" s="82">
        <f>E183+D185</f>
        <v>19289.369999999984</v>
      </c>
    </row>
    <row r="186" spans="1:5" ht="15" customHeight="1">
      <c r="A186" s="39" t="s">
        <v>23</v>
      </c>
      <c r="B186" s="70">
        <v>41310</v>
      </c>
      <c r="C186" s="71" t="s">
        <v>125</v>
      </c>
      <c r="D186" s="72">
        <v>-20</v>
      </c>
      <c r="E186" s="82">
        <f>E185+D186</f>
        <v>19269.369999999984</v>
      </c>
    </row>
    <row r="187" spans="1:5" ht="15" customHeight="1">
      <c r="A187" s="39" t="s">
        <v>23</v>
      </c>
      <c r="B187" s="70">
        <v>41310</v>
      </c>
      <c r="C187" s="71" t="s">
        <v>8</v>
      </c>
      <c r="D187" s="72">
        <v>-4.2</v>
      </c>
      <c r="E187" s="82">
        <f t="shared" ref="E187:E205" si="5">E186+D187</f>
        <v>19265.169999999984</v>
      </c>
    </row>
    <row r="188" spans="1:5" ht="15" customHeight="1">
      <c r="A188" s="39" t="s">
        <v>23</v>
      </c>
      <c r="B188" s="70">
        <v>41313</v>
      </c>
      <c r="C188" s="71" t="s">
        <v>10</v>
      </c>
      <c r="D188" s="72">
        <v>-162.84</v>
      </c>
      <c r="E188" s="82">
        <f t="shared" si="5"/>
        <v>19102.329999999984</v>
      </c>
    </row>
    <row r="189" spans="1:5" ht="15" customHeight="1">
      <c r="A189" s="39" t="s">
        <v>23</v>
      </c>
      <c r="B189" s="70">
        <v>41313</v>
      </c>
      <c r="C189" s="71" t="s">
        <v>321</v>
      </c>
      <c r="D189" s="72">
        <v>90</v>
      </c>
      <c r="E189" s="82">
        <f t="shared" si="5"/>
        <v>19192.329999999984</v>
      </c>
    </row>
    <row r="190" spans="1:5" ht="15" customHeight="1">
      <c r="A190" s="39" t="s">
        <v>23</v>
      </c>
      <c r="B190" s="70">
        <v>41313</v>
      </c>
      <c r="C190" s="71" t="s">
        <v>320</v>
      </c>
      <c r="D190" s="72">
        <v>400</v>
      </c>
      <c r="E190" s="82">
        <f t="shared" si="5"/>
        <v>19592.329999999984</v>
      </c>
    </row>
    <row r="191" spans="1:5" ht="15" customHeight="1">
      <c r="A191" s="39" t="s">
        <v>23</v>
      </c>
      <c r="B191" s="70">
        <v>41317</v>
      </c>
      <c r="C191" s="71" t="s">
        <v>5</v>
      </c>
      <c r="D191" s="72">
        <v>-18</v>
      </c>
      <c r="E191" s="82">
        <f t="shared" si="5"/>
        <v>19574.329999999984</v>
      </c>
    </row>
    <row r="192" spans="1:5" ht="15" customHeight="1">
      <c r="A192" s="39" t="s">
        <v>23</v>
      </c>
      <c r="B192" s="70">
        <v>41317</v>
      </c>
      <c r="C192" s="71" t="s">
        <v>4</v>
      </c>
      <c r="D192" s="72">
        <v>-3</v>
      </c>
      <c r="E192" s="82">
        <f t="shared" si="5"/>
        <v>19571.329999999984</v>
      </c>
    </row>
    <row r="193" spans="1:5" ht="15" customHeight="1">
      <c r="A193" s="39" t="s">
        <v>23</v>
      </c>
      <c r="B193" s="70">
        <v>41317</v>
      </c>
      <c r="C193" s="71" t="s">
        <v>3</v>
      </c>
      <c r="D193" s="72">
        <v>-0.71</v>
      </c>
      <c r="E193" s="82">
        <f t="shared" si="5"/>
        <v>19570.619999999984</v>
      </c>
    </row>
    <row r="194" spans="1:5" ht="15" customHeight="1">
      <c r="A194" s="39" t="s">
        <v>23</v>
      </c>
      <c r="B194" s="70">
        <v>41317</v>
      </c>
      <c r="C194" s="71" t="s">
        <v>2</v>
      </c>
      <c r="D194" s="72">
        <v>-0.37</v>
      </c>
      <c r="E194" s="82">
        <f t="shared" si="5"/>
        <v>19570.249999999985</v>
      </c>
    </row>
    <row r="195" spans="1:5" ht="15" customHeight="1">
      <c r="A195" s="39" t="s">
        <v>23</v>
      </c>
      <c r="B195" s="70">
        <v>41318</v>
      </c>
      <c r="C195" s="71" t="s">
        <v>303</v>
      </c>
      <c r="D195" s="72">
        <v>-1115.8499999999999</v>
      </c>
      <c r="E195" s="82">
        <f t="shared" si="5"/>
        <v>18454.399999999987</v>
      </c>
    </row>
    <row r="196" spans="1:5" ht="15" customHeight="1">
      <c r="A196" s="39" t="s">
        <v>23</v>
      </c>
      <c r="B196" s="70">
        <v>41318</v>
      </c>
      <c r="C196" s="71" t="s">
        <v>120</v>
      </c>
      <c r="D196" s="72">
        <v>-1.5</v>
      </c>
      <c r="E196" s="82">
        <f t="shared" si="5"/>
        <v>18452.899999999987</v>
      </c>
    </row>
    <row r="197" spans="1:5" ht="15" customHeight="1">
      <c r="A197" s="39" t="s">
        <v>23</v>
      </c>
      <c r="B197" s="70">
        <v>41318</v>
      </c>
      <c r="C197" s="71" t="s">
        <v>358</v>
      </c>
      <c r="D197" s="72">
        <v>-15.6</v>
      </c>
      <c r="E197" s="82">
        <f t="shared" si="5"/>
        <v>18437.299999999988</v>
      </c>
    </row>
    <row r="198" spans="1:5" ht="15" customHeight="1">
      <c r="A198" s="39" t="s">
        <v>23</v>
      </c>
      <c r="B198" s="70">
        <v>41319</v>
      </c>
      <c r="C198" s="71" t="s">
        <v>117</v>
      </c>
      <c r="D198" s="72">
        <v>-72.599999999999994</v>
      </c>
      <c r="E198" s="82">
        <f t="shared" si="5"/>
        <v>18364.69999999999</v>
      </c>
    </row>
    <row r="199" spans="1:5" ht="15" customHeight="1">
      <c r="A199" s="39" t="s">
        <v>23</v>
      </c>
      <c r="B199" s="70">
        <v>41320</v>
      </c>
      <c r="C199" s="71" t="s">
        <v>19</v>
      </c>
      <c r="D199" s="72">
        <v>-110.45</v>
      </c>
      <c r="E199" s="82">
        <f t="shared" si="5"/>
        <v>18254.249999999989</v>
      </c>
    </row>
    <row r="200" spans="1:5" ht="15" customHeight="1">
      <c r="A200" s="39" t="s">
        <v>23</v>
      </c>
      <c r="B200" s="70">
        <v>41331</v>
      </c>
      <c r="C200" s="71" t="s">
        <v>117</v>
      </c>
      <c r="D200" s="72">
        <v>-145.19999999999999</v>
      </c>
      <c r="E200" s="82">
        <f t="shared" si="5"/>
        <v>18109.049999999988</v>
      </c>
    </row>
    <row r="201" spans="1:5" ht="15" customHeight="1">
      <c r="A201" s="39" t="s">
        <v>23</v>
      </c>
      <c r="B201" s="70">
        <v>41333</v>
      </c>
      <c r="C201" s="71" t="s">
        <v>5</v>
      </c>
      <c r="D201" s="72">
        <v>-40</v>
      </c>
      <c r="E201" s="82">
        <f t="shared" si="5"/>
        <v>18069.049999999988</v>
      </c>
    </row>
    <row r="202" spans="1:5" ht="15" customHeight="1">
      <c r="A202" s="39" t="s">
        <v>23</v>
      </c>
      <c r="B202" s="70">
        <v>41333</v>
      </c>
      <c r="C202" s="71" t="s">
        <v>4</v>
      </c>
      <c r="D202" s="72">
        <v>-3</v>
      </c>
      <c r="E202" s="82">
        <f t="shared" si="5"/>
        <v>18066.049999999988</v>
      </c>
    </row>
    <row r="203" spans="1:5" ht="15" customHeight="1">
      <c r="A203" s="39" t="s">
        <v>23</v>
      </c>
      <c r="B203" s="70">
        <v>41333</v>
      </c>
      <c r="C203" s="71" t="s">
        <v>3</v>
      </c>
      <c r="D203" s="72">
        <v>-0.71</v>
      </c>
      <c r="E203" s="82">
        <f t="shared" si="5"/>
        <v>18065.339999999989</v>
      </c>
    </row>
    <row r="204" spans="1:5" ht="15" customHeight="1">
      <c r="A204" s="39" t="s">
        <v>23</v>
      </c>
      <c r="B204" s="70">
        <v>41333</v>
      </c>
      <c r="C204" s="71" t="s">
        <v>2</v>
      </c>
      <c r="D204" s="72">
        <v>-0.37</v>
      </c>
      <c r="E204" s="82">
        <f t="shared" si="5"/>
        <v>18064.96999999999</v>
      </c>
    </row>
    <row r="205" spans="1:5" ht="15" customHeight="1" thickBot="1">
      <c r="A205" s="39" t="s">
        <v>23</v>
      </c>
      <c r="B205" s="70">
        <v>41333</v>
      </c>
      <c r="C205" s="71" t="s">
        <v>13</v>
      </c>
      <c r="D205" s="72">
        <v>-982.85</v>
      </c>
      <c r="E205" s="82">
        <f t="shared" si="5"/>
        <v>17082.119999999992</v>
      </c>
    </row>
    <row r="206" spans="1:5" ht="15" customHeight="1" thickTop="1" thickBot="1">
      <c r="A206" s="60"/>
      <c r="B206" s="61"/>
      <c r="C206" s="42" t="s">
        <v>166</v>
      </c>
      <c r="D206" s="62"/>
      <c r="E206" s="63"/>
    </row>
    <row r="207" spans="1:5" ht="15" customHeight="1" thickTop="1">
      <c r="A207" s="39" t="s">
        <v>23</v>
      </c>
      <c r="B207" s="70">
        <v>41334</v>
      </c>
      <c r="C207" s="71" t="s">
        <v>118</v>
      </c>
      <c r="D207" s="72">
        <v>-554.72</v>
      </c>
      <c r="E207" s="82">
        <f>E205+D207</f>
        <v>16527.399999999991</v>
      </c>
    </row>
    <row r="208" spans="1:5" ht="15" customHeight="1">
      <c r="A208" s="39" t="s">
        <v>23</v>
      </c>
      <c r="B208" s="70">
        <v>41334</v>
      </c>
      <c r="C208" s="71" t="s">
        <v>119</v>
      </c>
      <c r="D208" s="72">
        <v>-1013.89</v>
      </c>
      <c r="E208" s="82">
        <f>E207+D208</f>
        <v>15513.509999999991</v>
      </c>
    </row>
    <row r="209" spans="1:5" ht="15" customHeight="1">
      <c r="A209" s="39" t="s">
        <v>23</v>
      </c>
      <c r="B209" s="70">
        <v>41334</v>
      </c>
      <c r="C209" s="71" t="s">
        <v>121</v>
      </c>
      <c r="D209" s="72">
        <v>-180</v>
      </c>
      <c r="E209" s="82">
        <f t="shared" ref="E209:E242" si="6">E208+D209</f>
        <v>15333.509999999991</v>
      </c>
    </row>
    <row r="210" spans="1:5" ht="15" customHeight="1">
      <c r="A210" s="39" t="s">
        <v>23</v>
      </c>
      <c r="B210" s="70">
        <v>41334</v>
      </c>
      <c r="C210" s="71" t="s">
        <v>359</v>
      </c>
      <c r="D210" s="72">
        <v>-80</v>
      </c>
      <c r="E210" s="82">
        <f t="shared" si="6"/>
        <v>15253.509999999991</v>
      </c>
    </row>
    <row r="211" spans="1:5" ht="15" customHeight="1">
      <c r="A211" s="39" t="s">
        <v>23</v>
      </c>
      <c r="B211" s="70">
        <v>41334</v>
      </c>
      <c r="C211" s="71" t="s">
        <v>122</v>
      </c>
      <c r="D211" s="72">
        <v>-100</v>
      </c>
      <c r="E211" s="82">
        <f t="shared" si="6"/>
        <v>15153.509999999991</v>
      </c>
    </row>
    <row r="212" spans="1:5" ht="15" customHeight="1">
      <c r="A212" s="39" t="s">
        <v>23</v>
      </c>
      <c r="B212" s="70">
        <v>41334</v>
      </c>
      <c r="C212" s="71" t="s">
        <v>16</v>
      </c>
      <c r="D212" s="72">
        <v>-80</v>
      </c>
      <c r="E212" s="82">
        <f t="shared" si="6"/>
        <v>15073.509999999991</v>
      </c>
    </row>
    <row r="213" spans="1:5" ht="15" customHeight="1">
      <c r="A213" s="39" t="s">
        <v>23</v>
      </c>
      <c r="B213" s="70">
        <v>41334</v>
      </c>
      <c r="C213" s="71" t="s">
        <v>123</v>
      </c>
      <c r="D213" s="72">
        <v>-80</v>
      </c>
      <c r="E213" s="82">
        <f t="shared" si="6"/>
        <v>14993.509999999991</v>
      </c>
    </row>
    <row r="214" spans="1:5" ht="15" customHeight="1">
      <c r="A214" s="39" t="s">
        <v>23</v>
      </c>
      <c r="B214" s="70">
        <v>41334</v>
      </c>
      <c r="C214" s="71" t="s">
        <v>124</v>
      </c>
      <c r="D214" s="72">
        <v>-160</v>
      </c>
      <c r="E214" s="82">
        <f t="shared" si="6"/>
        <v>14833.509999999991</v>
      </c>
    </row>
    <row r="215" spans="1:5" ht="15" customHeight="1">
      <c r="A215" s="39" t="s">
        <v>23</v>
      </c>
      <c r="B215" s="70">
        <v>41338</v>
      </c>
      <c r="C215" s="71" t="s">
        <v>9</v>
      </c>
      <c r="D215" s="72">
        <v>2454</v>
      </c>
      <c r="E215" s="82">
        <f t="shared" si="6"/>
        <v>17287.509999999991</v>
      </c>
    </row>
    <row r="216" spans="1:5" ht="15" customHeight="1">
      <c r="A216" s="39" t="s">
        <v>23</v>
      </c>
      <c r="B216" s="70">
        <v>41338</v>
      </c>
      <c r="C216" s="71" t="s">
        <v>125</v>
      </c>
      <c r="D216" s="72">
        <v>-17.75</v>
      </c>
      <c r="E216" s="82">
        <f t="shared" si="6"/>
        <v>17269.759999999991</v>
      </c>
    </row>
    <row r="217" spans="1:5" ht="15" customHeight="1">
      <c r="A217" s="39" t="s">
        <v>23</v>
      </c>
      <c r="B217" s="70">
        <v>41338</v>
      </c>
      <c r="C217" s="71" t="s">
        <v>8</v>
      </c>
      <c r="D217" s="72">
        <v>-3.73</v>
      </c>
      <c r="E217" s="82">
        <f t="shared" si="6"/>
        <v>17266.029999999992</v>
      </c>
    </row>
    <row r="218" spans="1:5" ht="15" customHeight="1">
      <c r="A218" s="39" t="s">
        <v>23</v>
      </c>
      <c r="B218" s="70">
        <v>41340</v>
      </c>
      <c r="C218" s="71" t="s">
        <v>288</v>
      </c>
      <c r="D218" s="72">
        <v>110</v>
      </c>
      <c r="E218" s="82">
        <f t="shared" si="6"/>
        <v>17376.029999999992</v>
      </c>
    </row>
    <row r="219" spans="1:5" ht="15" customHeight="1">
      <c r="A219" s="39" t="s">
        <v>23</v>
      </c>
      <c r="B219" s="70">
        <v>41341</v>
      </c>
      <c r="C219" s="71" t="s">
        <v>10</v>
      </c>
      <c r="D219" s="72">
        <v>-171.12</v>
      </c>
      <c r="E219" s="82">
        <f t="shared" si="6"/>
        <v>17204.909999999993</v>
      </c>
    </row>
    <row r="220" spans="1:5" ht="15" customHeight="1">
      <c r="A220" s="39" t="s">
        <v>23</v>
      </c>
      <c r="B220" s="70">
        <v>41341</v>
      </c>
      <c r="C220" s="71" t="s">
        <v>120</v>
      </c>
      <c r="D220" s="72">
        <v>-1</v>
      </c>
      <c r="E220" s="82">
        <f t="shared" si="6"/>
        <v>17203.909999999993</v>
      </c>
    </row>
    <row r="221" spans="1:5" ht="15" customHeight="1">
      <c r="A221" s="39" t="s">
        <v>23</v>
      </c>
      <c r="B221" s="70">
        <v>41341</v>
      </c>
      <c r="C221" s="71" t="s">
        <v>410</v>
      </c>
      <c r="D221" s="72">
        <v>44.07</v>
      </c>
      <c r="E221" s="82">
        <f t="shared" si="6"/>
        <v>17247.979999999992</v>
      </c>
    </row>
    <row r="222" spans="1:5" ht="15" customHeight="1">
      <c r="A222" s="39" t="s">
        <v>23</v>
      </c>
      <c r="B222" s="70">
        <v>41345</v>
      </c>
      <c r="C222" s="71" t="s">
        <v>5</v>
      </c>
      <c r="D222" s="72">
        <v>-18</v>
      </c>
      <c r="E222" s="82">
        <f t="shared" si="6"/>
        <v>17229.979999999992</v>
      </c>
    </row>
    <row r="223" spans="1:5" ht="15" customHeight="1">
      <c r="A223" s="39" t="s">
        <v>23</v>
      </c>
      <c r="B223" s="70">
        <v>41345</v>
      </c>
      <c r="C223" s="71" t="s">
        <v>4</v>
      </c>
      <c r="D223" s="72">
        <v>-3</v>
      </c>
      <c r="E223" s="82">
        <f t="shared" si="6"/>
        <v>17226.979999999992</v>
      </c>
    </row>
    <row r="224" spans="1:5" ht="15" customHeight="1">
      <c r="A224" s="39" t="s">
        <v>23</v>
      </c>
      <c r="B224" s="70">
        <v>41345</v>
      </c>
      <c r="C224" s="71" t="s">
        <v>3</v>
      </c>
      <c r="D224" s="72">
        <v>-0.71</v>
      </c>
      <c r="E224" s="82">
        <f t="shared" si="6"/>
        <v>17226.269999999993</v>
      </c>
    </row>
    <row r="225" spans="1:5" ht="15" customHeight="1">
      <c r="A225" s="39" t="s">
        <v>23</v>
      </c>
      <c r="B225" s="70">
        <v>41345</v>
      </c>
      <c r="C225" s="71" t="s">
        <v>2</v>
      </c>
      <c r="D225" s="72">
        <v>-0.37</v>
      </c>
      <c r="E225" s="82">
        <f t="shared" si="6"/>
        <v>17225.899999999994</v>
      </c>
    </row>
    <row r="226" spans="1:5" ht="15" customHeight="1">
      <c r="A226" s="39" t="s">
        <v>23</v>
      </c>
      <c r="B226" s="70">
        <v>41346</v>
      </c>
      <c r="C226" s="71" t="s">
        <v>411</v>
      </c>
      <c r="D226" s="72">
        <v>-12.6</v>
      </c>
      <c r="E226" s="82">
        <f t="shared" si="6"/>
        <v>17213.299999999996</v>
      </c>
    </row>
    <row r="227" spans="1:5" ht="15" customHeight="1">
      <c r="A227" s="39" t="s">
        <v>23</v>
      </c>
      <c r="B227" s="70">
        <v>41358</v>
      </c>
      <c r="C227" s="71" t="s">
        <v>425</v>
      </c>
      <c r="D227" s="72">
        <v>-31.5</v>
      </c>
      <c r="E227" s="82">
        <f t="shared" si="6"/>
        <v>17181.799999999996</v>
      </c>
    </row>
    <row r="228" spans="1:5" ht="15" customHeight="1">
      <c r="A228" s="39" t="s">
        <v>23</v>
      </c>
      <c r="B228" s="70">
        <v>41358</v>
      </c>
      <c r="C228" s="71" t="s">
        <v>120</v>
      </c>
      <c r="D228" s="72">
        <v>-1</v>
      </c>
      <c r="E228" s="82">
        <f t="shared" si="6"/>
        <v>17180.799999999996</v>
      </c>
    </row>
    <row r="229" spans="1:5" ht="15" customHeight="1">
      <c r="A229" s="39" t="s">
        <v>23</v>
      </c>
      <c r="B229" s="70">
        <v>41359</v>
      </c>
      <c r="C229" s="71" t="s">
        <v>117</v>
      </c>
      <c r="D229" s="72">
        <v>-145.19999999999999</v>
      </c>
      <c r="E229" s="82">
        <f t="shared" si="6"/>
        <v>17035.599999999995</v>
      </c>
    </row>
    <row r="230" spans="1:5" ht="15" customHeight="1">
      <c r="A230" s="39" t="s">
        <v>23</v>
      </c>
      <c r="B230" s="70">
        <v>41361</v>
      </c>
      <c r="C230" s="71" t="s">
        <v>118</v>
      </c>
      <c r="D230" s="72">
        <v>-554.72</v>
      </c>
      <c r="E230" s="82">
        <f t="shared" si="6"/>
        <v>16480.879999999994</v>
      </c>
    </row>
    <row r="231" spans="1:5" ht="15" customHeight="1">
      <c r="A231" s="39" t="s">
        <v>23</v>
      </c>
      <c r="B231" s="70">
        <v>41361</v>
      </c>
      <c r="C231" s="71" t="s">
        <v>119</v>
      </c>
      <c r="D231" s="72">
        <v>-1013.89</v>
      </c>
      <c r="E231" s="82">
        <f t="shared" si="6"/>
        <v>15466.989999999994</v>
      </c>
    </row>
    <row r="232" spans="1:5" ht="15" customHeight="1">
      <c r="A232" s="39" t="s">
        <v>23</v>
      </c>
      <c r="B232" s="70">
        <v>41361</v>
      </c>
      <c r="C232" s="71" t="s">
        <v>121</v>
      </c>
      <c r="D232" s="72">
        <v>-195.23</v>
      </c>
      <c r="E232" s="82">
        <f t="shared" si="6"/>
        <v>15271.759999999995</v>
      </c>
    </row>
    <row r="233" spans="1:5" ht="15" customHeight="1">
      <c r="A233" s="39" t="s">
        <v>23</v>
      </c>
      <c r="B233" s="70">
        <v>41361</v>
      </c>
      <c r="C233" s="71" t="s">
        <v>426</v>
      </c>
      <c r="D233" s="72">
        <v>-80</v>
      </c>
      <c r="E233" s="82">
        <f t="shared" si="6"/>
        <v>15191.759999999995</v>
      </c>
    </row>
    <row r="234" spans="1:5" ht="15" customHeight="1">
      <c r="A234" s="39" t="s">
        <v>23</v>
      </c>
      <c r="B234" s="70">
        <v>41361</v>
      </c>
      <c r="C234" s="71" t="s">
        <v>122</v>
      </c>
      <c r="D234" s="72">
        <v>-100</v>
      </c>
      <c r="E234" s="82">
        <f t="shared" si="6"/>
        <v>15091.759999999995</v>
      </c>
    </row>
    <row r="235" spans="1:5" ht="15" customHeight="1">
      <c r="A235" s="39" t="s">
        <v>23</v>
      </c>
      <c r="B235" s="70">
        <v>41361</v>
      </c>
      <c r="C235" s="71" t="s">
        <v>16</v>
      </c>
      <c r="D235" s="72">
        <v>-80</v>
      </c>
      <c r="E235" s="82">
        <f t="shared" si="6"/>
        <v>15011.759999999995</v>
      </c>
    </row>
    <row r="236" spans="1:5" ht="15" customHeight="1">
      <c r="A236" s="39" t="s">
        <v>23</v>
      </c>
      <c r="B236" s="70">
        <v>41361</v>
      </c>
      <c r="C236" s="71" t="s">
        <v>123</v>
      </c>
      <c r="D236" s="72">
        <v>-80</v>
      </c>
      <c r="E236" s="82">
        <f t="shared" si="6"/>
        <v>14931.759999999995</v>
      </c>
    </row>
    <row r="237" spans="1:5" ht="15" customHeight="1">
      <c r="A237" s="39" t="s">
        <v>23</v>
      </c>
      <c r="B237" s="70">
        <v>41361</v>
      </c>
      <c r="C237" s="71" t="s">
        <v>124</v>
      </c>
      <c r="D237" s="72">
        <v>-88.71</v>
      </c>
      <c r="E237" s="82">
        <f t="shared" si="6"/>
        <v>14843.049999999996</v>
      </c>
    </row>
    <row r="238" spans="1:5" ht="15" customHeight="1">
      <c r="A238" s="39" t="s">
        <v>23</v>
      </c>
      <c r="B238" s="70">
        <v>41361</v>
      </c>
      <c r="C238" s="71" t="s">
        <v>13</v>
      </c>
      <c r="D238" s="72">
        <v>-974.1</v>
      </c>
      <c r="E238" s="82">
        <f t="shared" si="6"/>
        <v>13868.949999999995</v>
      </c>
    </row>
    <row r="239" spans="1:5" ht="15" customHeight="1">
      <c r="A239" s="39" t="s">
        <v>23</v>
      </c>
      <c r="B239" s="70">
        <v>41361</v>
      </c>
      <c r="C239" s="71" t="s">
        <v>145</v>
      </c>
      <c r="D239" s="72">
        <v>200</v>
      </c>
      <c r="E239" s="82">
        <f t="shared" si="6"/>
        <v>14068.949999999995</v>
      </c>
    </row>
    <row r="240" spans="1:5" ht="15" customHeight="1">
      <c r="A240" s="39" t="s">
        <v>23</v>
      </c>
      <c r="B240" s="70">
        <v>41361</v>
      </c>
      <c r="C240" s="71" t="s">
        <v>176</v>
      </c>
      <c r="D240" s="72">
        <v>225</v>
      </c>
      <c r="E240" s="82">
        <f t="shared" si="6"/>
        <v>14293.949999999995</v>
      </c>
    </row>
    <row r="241" spans="1:5" ht="15" customHeight="1">
      <c r="A241" s="39" t="s">
        <v>23</v>
      </c>
      <c r="B241" s="70">
        <v>41361</v>
      </c>
      <c r="C241" s="71" t="s">
        <v>145</v>
      </c>
      <c r="D241" s="72">
        <v>100</v>
      </c>
      <c r="E241" s="82">
        <f t="shared" si="6"/>
        <v>14393.949999999995</v>
      </c>
    </row>
    <row r="242" spans="1:5" ht="15" customHeight="1" thickBot="1">
      <c r="A242" s="39" t="s">
        <v>23</v>
      </c>
      <c r="B242" s="70">
        <v>41364</v>
      </c>
      <c r="C242" s="71" t="s">
        <v>44</v>
      </c>
      <c r="D242" s="72">
        <v>-12.5</v>
      </c>
      <c r="E242" s="82">
        <f t="shared" si="6"/>
        <v>14381.449999999995</v>
      </c>
    </row>
    <row r="243" spans="1:5" ht="15" customHeight="1" thickTop="1" thickBot="1">
      <c r="A243" s="60"/>
      <c r="B243" s="61"/>
      <c r="C243" s="42" t="s">
        <v>167</v>
      </c>
      <c r="D243" s="62"/>
      <c r="E243" s="63"/>
    </row>
    <row r="244" spans="1:5" ht="15" customHeight="1" thickTop="1">
      <c r="A244" s="39" t="s">
        <v>23</v>
      </c>
      <c r="B244" s="70">
        <v>41374</v>
      </c>
      <c r="C244" s="71" t="s">
        <v>103</v>
      </c>
      <c r="D244" s="72">
        <v>3903</v>
      </c>
      <c r="E244" s="82">
        <f>E242+D244</f>
        <v>18284.449999999997</v>
      </c>
    </row>
    <row r="245" spans="1:5" ht="15" customHeight="1">
      <c r="A245" s="39" t="s">
        <v>23</v>
      </c>
      <c r="B245" s="70">
        <v>41374</v>
      </c>
      <c r="C245" s="71" t="s">
        <v>127</v>
      </c>
      <c r="D245" s="72">
        <v>-23.5</v>
      </c>
      <c r="E245" s="82">
        <f>E244+D245</f>
        <v>18260.949999999997</v>
      </c>
    </row>
    <row r="246" spans="1:5" ht="15" customHeight="1">
      <c r="A246" s="39" t="s">
        <v>23</v>
      </c>
      <c r="B246" s="70">
        <v>41374</v>
      </c>
      <c r="C246" s="71" t="s">
        <v>116</v>
      </c>
      <c r="D246" s="72">
        <v>-4.9400000000000004</v>
      </c>
      <c r="E246" s="82">
        <f t="shared" ref="E246:E289" si="7">E245+D246</f>
        <v>18256.009999999998</v>
      </c>
    </row>
    <row r="247" spans="1:5" ht="15" customHeight="1">
      <c r="A247" s="39" t="s">
        <v>23</v>
      </c>
      <c r="B247" s="70">
        <v>41374</v>
      </c>
      <c r="C247" s="71" t="s">
        <v>10</v>
      </c>
      <c r="D247" s="72">
        <v>-166.98</v>
      </c>
      <c r="E247" s="82">
        <f t="shared" si="7"/>
        <v>18089.03</v>
      </c>
    </row>
    <row r="248" spans="1:5" ht="15" customHeight="1">
      <c r="A248" s="39" t="s">
        <v>23</v>
      </c>
      <c r="B248" s="70">
        <v>41374</v>
      </c>
      <c r="C248" s="71" t="s">
        <v>110</v>
      </c>
      <c r="D248" s="72">
        <v>-1</v>
      </c>
      <c r="E248" s="82">
        <f t="shared" si="7"/>
        <v>18088.03</v>
      </c>
    </row>
    <row r="249" spans="1:5" ht="15" customHeight="1">
      <c r="A249" s="39" t="s">
        <v>23</v>
      </c>
      <c r="B249" s="70">
        <v>41376</v>
      </c>
      <c r="C249" s="71" t="s">
        <v>112</v>
      </c>
      <c r="D249" s="72">
        <v>-55</v>
      </c>
      <c r="E249" s="82">
        <f t="shared" si="7"/>
        <v>18033.03</v>
      </c>
    </row>
    <row r="250" spans="1:5" ht="15" customHeight="1">
      <c r="A250" s="39" t="s">
        <v>23</v>
      </c>
      <c r="B250" s="70">
        <v>41376</v>
      </c>
      <c r="C250" s="71" t="s">
        <v>113</v>
      </c>
      <c r="D250" s="72">
        <v>-3</v>
      </c>
      <c r="E250" s="82">
        <f t="shared" si="7"/>
        <v>18030.03</v>
      </c>
    </row>
    <row r="251" spans="1:5" ht="15" customHeight="1">
      <c r="A251" s="39" t="s">
        <v>23</v>
      </c>
      <c r="B251" s="70">
        <v>41376</v>
      </c>
      <c r="C251" s="71" t="s">
        <v>114</v>
      </c>
      <c r="D251" s="72">
        <v>-0.71</v>
      </c>
      <c r="E251" s="82">
        <f t="shared" si="7"/>
        <v>18029.32</v>
      </c>
    </row>
    <row r="252" spans="1:5" ht="15" customHeight="1">
      <c r="A252" s="39" t="s">
        <v>23</v>
      </c>
      <c r="B252" s="70">
        <v>41376</v>
      </c>
      <c r="C252" s="71" t="s">
        <v>115</v>
      </c>
      <c r="D252" s="72">
        <v>-0.37</v>
      </c>
      <c r="E252" s="82">
        <f t="shared" si="7"/>
        <v>18028.95</v>
      </c>
    </row>
    <row r="253" spans="1:5" ht="15" customHeight="1">
      <c r="A253" s="39" t="s">
        <v>23</v>
      </c>
      <c r="B253" s="70">
        <v>41376</v>
      </c>
      <c r="C253" s="71" t="s">
        <v>453</v>
      </c>
      <c r="D253" s="72">
        <v>-11.08</v>
      </c>
      <c r="E253" s="82">
        <f t="shared" si="7"/>
        <v>18017.87</v>
      </c>
    </row>
    <row r="254" spans="1:5" ht="15" customHeight="1">
      <c r="A254" s="39" t="s">
        <v>23</v>
      </c>
      <c r="B254" s="70">
        <v>41376</v>
      </c>
      <c r="C254" s="71" t="s">
        <v>0</v>
      </c>
      <c r="D254" s="72">
        <v>-175</v>
      </c>
      <c r="E254" s="82">
        <f t="shared" si="7"/>
        <v>17842.87</v>
      </c>
    </row>
    <row r="255" spans="1:5" ht="15" customHeight="1">
      <c r="A255" s="39" t="s">
        <v>23</v>
      </c>
      <c r="B255" s="70">
        <v>41379</v>
      </c>
      <c r="C255" s="71" t="s">
        <v>112</v>
      </c>
      <c r="D255" s="72">
        <v>-35</v>
      </c>
      <c r="E255" s="82">
        <f t="shared" si="7"/>
        <v>17807.87</v>
      </c>
    </row>
    <row r="256" spans="1:5" ht="15" customHeight="1">
      <c r="A256" s="39" t="s">
        <v>23</v>
      </c>
      <c r="B256" s="70">
        <v>41379</v>
      </c>
      <c r="C256" s="71" t="s">
        <v>113</v>
      </c>
      <c r="D256" s="72">
        <v>-3</v>
      </c>
      <c r="E256" s="82">
        <f t="shared" si="7"/>
        <v>17804.87</v>
      </c>
    </row>
    <row r="257" spans="1:5" ht="15" customHeight="1">
      <c r="A257" s="39" t="s">
        <v>23</v>
      </c>
      <c r="B257" s="70">
        <v>41379</v>
      </c>
      <c r="C257" s="71" t="s">
        <v>114</v>
      </c>
      <c r="D257" s="72">
        <v>-0.71</v>
      </c>
      <c r="E257" s="82">
        <f t="shared" si="7"/>
        <v>17804.16</v>
      </c>
    </row>
    <row r="258" spans="1:5" ht="15" customHeight="1">
      <c r="A258" s="39" t="s">
        <v>23</v>
      </c>
      <c r="B258" s="70">
        <v>41379</v>
      </c>
      <c r="C258" s="71" t="s">
        <v>115</v>
      </c>
      <c r="D258" s="72">
        <v>-0.37</v>
      </c>
      <c r="E258" s="82">
        <f t="shared" si="7"/>
        <v>17803.79</v>
      </c>
    </row>
    <row r="259" spans="1:5" ht="15" customHeight="1">
      <c r="A259" s="39" t="s">
        <v>23</v>
      </c>
      <c r="B259" s="70">
        <v>41380</v>
      </c>
      <c r="C259" s="71" t="s">
        <v>112</v>
      </c>
      <c r="D259" s="72">
        <v>-76</v>
      </c>
      <c r="E259" s="82">
        <f t="shared" si="7"/>
        <v>17727.79</v>
      </c>
    </row>
    <row r="260" spans="1:5" ht="15" customHeight="1">
      <c r="A260" s="39" t="s">
        <v>23</v>
      </c>
      <c r="B260" s="70">
        <v>41380</v>
      </c>
      <c r="C260" s="71" t="s">
        <v>113</v>
      </c>
      <c r="D260" s="72">
        <v>-9</v>
      </c>
      <c r="E260" s="82">
        <f t="shared" si="7"/>
        <v>17718.79</v>
      </c>
    </row>
    <row r="261" spans="1:5" ht="15" customHeight="1">
      <c r="A261" s="39" t="s">
        <v>23</v>
      </c>
      <c r="B261" s="70">
        <v>41380</v>
      </c>
      <c r="C261" s="71" t="s">
        <v>114</v>
      </c>
      <c r="D261" s="72">
        <v>-2.12</v>
      </c>
      <c r="E261" s="82">
        <f t="shared" si="7"/>
        <v>17716.670000000002</v>
      </c>
    </row>
    <row r="262" spans="1:5" ht="15" customHeight="1">
      <c r="A262" s="39" t="s">
        <v>23</v>
      </c>
      <c r="B262" s="70">
        <v>41380</v>
      </c>
      <c r="C262" s="71" t="s">
        <v>115</v>
      </c>
      <c r="D262" s="72">
        <v>-1.1100000000000001</v>
      </c>
      <c r="E262" s="82">
        <f t="shared" si="7"/>
        <v>17715.560000000001</v>
      </c>
    </row>
    <row r="263" spans="1:5" ht="15" customHeight="1">
      <c r="A263" s="39" t="s">
        <v>23</v>
      </c>
      <c r="B263" s="70">
        <v>41380</v>
      </c>
      <c r="C263" s="71" t="s">
        <v>303</v>
      </c>
      <c r="D263" s="72">
        <v>-1136.18</v>
      </c>
      <c r="E263" s="82">
        <f t="shared" si="7"/>
        <v>16579.38</v>
      </c>
    </row>
    <row r="264" spans="1:5" ht="15" customHeight="1">
      <c r="A264" s="39" t="s">
        <v>23</v>
      </c>
      <c r="B264" s="70">
        <v>41380</v>
      </c>
      <c r="C264" s="71" t="s">
        <v>110</v>
      </c>
      <c r="D264" s="72">
        <v>-1.5</v>
      </c>
      <c r="E264" s="82">
        <f t="shared" si="7"/>
        <v>16577.88</v>
      </c>
    </row>
    <row r="265" spans="1:5" ht="15" customHeight="1">
      <c r="A265" s="39" t="s">
        <v>23</v>
      </c>
      <c r="B265" s="70">
        <v>41381</v>
      </c>
      <c r="C265" s="71" t="s">
        <v>112</v>
      </c>
      <c r="D265" s="72">
        <v>-58</v>
      </c>
      <c r="E265" s="82">
        <f t="shared" si="7"/>
        <v>16519.88</v>
      </c>
    </row>
    <row r="266" spans="1:5" ht="15" customHeight="1">
      <c r="A266" s="39" t="s">
        <v>23</v>
      </c>
      <c r="B266" s="70">
        <v>41381</v>
      </c>
      <c r="C266" s="71" t="s">
        <v>113</v>
      </c>
      <c r="D266" s="72">
        <v>-6</v>
      </c>
      <c r="E266" s="82">
        <f t="shared" si="7"/>
        <v>16513.88</v>
      </c>
    </row>
    <row r="267" spans="1:5" ht="15" customHeight="1">
      <c r="A267" s="39" t="s">
        <v>23</v>
      </c>
      <c r="B267" s="70">
        <v>41381</v>
      </c>
      <c r="C267" s="71" t="s">
        <v>114</v>
      </c>
      <c r="D267" s="72">
        <v>-1.42</v>
      </c>
      <c r="E267" s="82">
        <f t="shared" si="7"/>
        <v>16512.460000000003</v>
      </c>
    </row>
    <row r="268" spans="1:5" ht="15" customHeight="1">
      <c r="A268" s="39" t="s">
        <v>23</v>
      </c>
      <c r="B268" s="70">
        <v>41381</v>
      </c>
      <c r="C268" s="71" t="s">
        <v>115</v>
      </c>
      <c r="D268" s="72">
        <v>-0.74</v>
      </c>
      <c r="E268" s="82">
        <f t="shared" si="7"/>
        <v>16511.72</v>
      </c>
    </row>
    <row r="269" spans="1:5" ht="15" customHeight="1">
      <c r="A269" s="39" t="s">
        <v>23</v>
      </c>
      <c r="B269" s="70">
        <v>41382</v>
      </c>
      <c r="C269" s="71" t="s">
        <v>112</v>
      </c>
      <c r="D269" s="72">
        <v>-18</v>
      </c>
      <c r="E269" s="82">
        <f t="shared" si="7"/>
        <v>16493.72</v>
      </c>
    </row>
    <row r="270" spans="1:5" ht="15" customHeight="1">
      <c r="A270" s="39" t="s">
        <v>23</v>
      </c>
      <c r="B270" s="70">
        <v>41382</v>
      </c>
      <c r="C270" s="71" t="s">
        <v>113</v>
      </c>
      <c r="D270" s="72">
        <v>-3</v>
      </c>
      <c r="E270" s="82">
        <f t="shared" si="7"/>
        <v>16490.72</v>
      </c>
    </row>
    <row r="271" spans="1:5" ht="15" customHeight="1">
      <c r="A271" s="39" t="s">
        <v>23</v>
      </c>
      <c r="B271" s="70">
        <v>41382</v>
      </c>
      <c r="C271" s="71" t="s">
        <v>114</v>
      </c>
      <c r="D271" s="72">
        <v>-0.71</v>
      </c>
      <c r="E271" s="82">
        <f t="shared" si="7"/>
        <v>16490.010000000002</v>
      </c>
    </row>
    <row r="272" spans="1:5" ht="15" customHeight="1">
      <c r="A272" s="39" t="s">
        <v>23</v>
      </c>
      <c r="B272" s="70">
        <v>41382</v>
      </c>
      <c r="C272" s="71" t="s">
        <v>115</v>
      </c>
      <c r="D272" s="72">
        <v>-0.37</v>
      </c>
      <c r="E272" s="82">
        <f t="shared" si="7"/>
        <v>16489.640000000003</v>
      </c>
    </row>
    <row r="273" spans="1:5" ht="15" customHeight="1">
      <c r="A273" s="39" t="s">
        <v>23</v>
      </c>
      <c r="B273" s="70">
        <v>41386</v>
      </c>
      <c r="C273" s="71" t="s">
        <v>40</v>
      </c>
      <c r="D273" s="72">
        <v>-413.7</v>
      </c>
      <c r="E273" s="82">
        <f t="shared" si="7"/>
        <v>16075.940000000002</v>
      </c>
    </row>
    <row r="274" spans="1:5" ht="15" customHeight="1">
      <c r="A274" s="39" t="s">
        <v>23</v>
      </c>
      <c r="B274" s="70">
        <v>41390</v>
      </c>
      <c r="C274" s="71" t="s">
        <v>117</v>
      </c>
      <c r="D274" s="72">
        <v>-145.19999999999999</v>
      </c>
      <c r="E274" s="82">
        <f t="shared" si="7"/>
        <v>15930.740000000002</v>
      </c>
    </row>
    <row r="275" spans="1:5" ht="15" customHeight="1">
      <c r="A275" s="39" t="s">
        <v>23</v>
      </c>
      <c r="B275" s="70">
        <v>41393</v>
      </c>
      <c r="C275" s="71" t="s">
        <v>118</v>
      </c>
      <c r="D275" s="72">
        <v>-554.72</v>
      </c>
      <c r="E275" s="82">
        <f t="shared" si="7"/>
        <v>15376.020000000002</v>
      </c>
    </row>
    <row r="276" spans="1:5" ht="15" customHeight="1">
      <c r="A276" s="39" t="s">
        <v>23</v>
      </c>
      <c r="B276" s="70">
        <v>41393</v>
      </c>
      <c r="C276" s="71" t="s">
        <v>119</v>
      </c>
      <c r="D276" s="72">
        <v>-1013.89</v>
      </c>
      <c r="E276" s="82">
        <f t="shared" si="7"/>
        <v>14362.130000000003</v>
      </c>
    </row>
    <row r="277" spans="1:5" ht="15" customHeight="1">
      <c r="A277" s="39" t="s">
        <v>23</v>
      </c>
      <c r="B277" s="70">
        <v>41393</v>
      </c>
      <c r="C277" s="71" t="s">
        <v>121</v>
      </c>
      <c r="D277" s="72">
        <v>-180</v>
      </c>
      <c r="E277" s="82">
        <f t="shared" si="7"/>
        <v>14182.130000000003</v>
      </c>
    </row>
    <row r="278" spans="1:5" ht="15" customHeight="1">
      <c r="A278" s="39" t="s">
        <v>23</v>
      </c>
      <c r="B278" s="70">
        <v>41393</v>
      </c>
      <c r="C278" s="71" t="s">
        <v>426</v>
      </c>
      <c r="D278" s="72">
        <v>-80</v>
      </c>
      <c r="E278" s="82">
        <f t="shared" si="7"/>
        <v>14102.130000000003</v>
      </c>
    </row>
    <row r="279" spans="1:5" ht="15" customHeight="1">
      <c r="A279" s="39" t="s">
        <v>23</v>
      </c>
      <c r="B279" s="70">
        <v>41393</v>
      </c>
      <c r="C279" s="71" t="s">
        <v>122</v>
      </c>
      <c r="D279" s="72">
        <v>-100</v>
      </c>
      <c r="E279" s="82">
        <f t="shared" si="7"/>
        <v>14002.130000000003</v>
      </c>
    </row>
    <row r="280" spans="1:5" ht="15" customHeight="1">
      <c r="A280" s="39" t="s">
        <v>23</v>
      </c>
      <c r="B280" s="70">
        <v>41393</v>
      </c>
      <c r="C280" s="71" t="s">
        <v>16</v>
      </c>
      <c r="D280" s="72">
        <v>-80</v>
      </c>
      <c r="E280" s="82">
        <f t="shared" si="7"/>
        <v>13922.130000000003</v>
      </c>
    </row>
    <row r="281" spans="1:5" ht="15" customHeight="1">
      <c r="A281" s="39" t="s">
        <v>23</v>
      </c>
      <c r="B281" s="70">
        <v>41393</v>
      </c>
      <c r="C281" s="71" t="s">
        <v>123</v>
      </c>
      <c r="D281" s="72">
        <v>-80</v>
      </c>
      <c r="E281" s="82">
        <f t="shared" si="7"/>
        <v>13842.130000000003</v>
      </c>
    </row>
    <row r="282" spans="1:5" ht="15" customHeight="1">
      <c r="A282" s="39" t="s">
        <v>23</v>
      </c>
      <c r="B282" s="70">
        <v>41393</v>
      </c>
      <c r="C282" s="71" t="s">
        <v>124</v>
      </c>
      <c r="D282" s="72">
        <v>-80</v>
      </c>
      <c r="E282" s="82">
        <f t="shared" si="7"/>
        <v>13762.130000000003</v>
      </c>
    </row>
    <row r="283" spans="1:5" ht="15" customHeight="1">
      <c r="A283" s="39" t="s">
        <v>23</v>
      </c>
      <c r="B283" s="70">
        <v>41393</v>
      </c>
      <c r="C283" s="71" t="s">
        <v>479</v>
      </c>
      <c r="D283" s="72">
        <v>22.08</v>
      </c>
      <c r="E283" s="82">
        <f t="shared" si="7"/>
        <v>13784.210000000003</v>
      </c>
    </row>
    <row r="284" spans="1:5" ht="15" customHeight="1">
      <c r="A284" s="39" t="s">
        <v>23</v>
      </c>
      <c r="B284" s="70">
        <v>41394</v>
      </c>
      <c r="C284" s="71" t="s">
        <v>478</v>
      </c>
      <c r="D284" s="72">
        <v>-60.9</v>
      </c>
      <c r="E284" s="82">
        <f t="shared" si="7"/>
        <v>13723.310000000003</v>
      </c>
    </row>
    <row r="285" spans="1:5" ht="15" customHeight="1">
      <c r="A285" s="39" t="s">
        <v>23</v>
      </c>
      <c r="B285" s="70">
        <v>41394</v>
      </c>
      <c r="C285" s="71" t="s">
        <v>13</v>
      </c>
      <c r="D285" s="72">
        <v>-932.05</v>
      </c>
      <c r="E285" s="82">
        <f t="shared" si="7"/>
        <v>12791.260000000004</v>
      </c>
    </row>
    <row r="286" spans="1:5" ht="15" customHeight="1">
      <c r="A286" s="39" t="s">
        <v>23</v>
      </c>
      <c r="B286" s="70">
        <v>41394</v>
      </c>
      <c r="C286" s="71" t="s">
        <v>477</v>
      </c>
      <c r="D286" s="72">
        <v>39.08</v>
      </c>
      <c r="E286" s="82">
        <f t="shared" si="7"/>
        <v>12830.340000000004</v>
      </c>
    </row>
    <row r="287" spans="1:5" ht="15" customHeight="1">
      <c r="A287" s="39" t="s">
        <v>23</v>
      </c>
      <c r="B287" s="70">
        <v>41394</v>
      </c>
      <c r="C287" s="71" t="s">
        <v>476</v>
      </c>
      <c r="D287" s="72">
        <v>59.08</v>
      </c>
      <c r="E287" s="82">
        <f t="shared" si="7"/>
        <v>12889.420000000004</v>
      </c>
    </row>
    <row r="288" spans="1:5" ht="15" customHeight="1">
      <c r="A288" s="39" t="s">
        <v>23</v>
      </c>
      <c r="B288" s="70">
        <v>41394</v>
      </c>
      <c r="C288" s="71" t="s">
        <v>288</v>
      </c>
      <c r="D288" s="72">
        <v>114.36</v>
      </c>
      <c r="E288" s="82">
        <f t="shared" si="7"/>
        <v>13003.780000000004</v>
      </c>
    </row>
    <row r="289" spans="1:5" ht="15" customHeight="1" thickBot="1">
      <c r="A289" s="39" t="s">
        <v>23</v>
      </c>
      <c r="B289" s="70">
        <v>41394</v>
      </c>
      <c r="C289" s="71" t="s">
        <v>287</v>
      </c>
      <c r="D289" s="72">
        <v>400</v>
      </c>
      <c r="E289" s="82">
        <f t="shared" si="7"/>
        <v>13403.780000000004</v>
      </c>
    </row>
    <row r="290" spans="1:5" ht="15" customHeight="1" thickTop="1" thickBot="1">
      <c r="A290" s="60"/>
      <c r="B290" s="61"/>
      <c r="C290" s="42" t="s">
        <v>168</v>
      </c>
      <c r="D290" s="62"/>
      <c r="E290" s="63"/>
    </row>
    <row r="291" spans="1:5" ht="15" customHeight="1" thickTop="1">
      <c r="A291" s="39" t="s">
        <v>23</v>
      </c>
      <c r="B291" s="70">
        <v>41396</v>
      </c>
      <c r="C291" s="71" t="s">
        <v>11</v>
      </c>
      <c r="D291" s="72">
        <v>255</v>
      </c>
      <c r="E291" s="82">
        <f>E289+D291</f>
        <v>13658.780000000004</v>
      </c>
    </row>
    <row r="292" spans="1:5" ht="15" customHeight="1">
      <c r="A292" s="39" t="s">
        <v>23</v>
      </c>
      <c r="B292" s="70">
        <v>41397</v>
      </c>
      <c r="C292" s="71" t="s">
        <v>481</v>
      </c>
      <c r="D292" s="72">
        <v>44.08</v>
      </c>
      <c r="E292" s="82">
        <f>E291+D292</f>
        <v>13702.860000000004</v>
      </c>
    </row>
    <row r="293" spans="1:5" ht="15" customHeight="1">
      <c r="A293" s="39" t="s">
        <v>23</v>
      </c>
      <c r="B293" s="70">
        <v>41401</v>
      </c>
      <c r="C293" s="71" t="s">
        <v>482</v>
      </c>
      <c r="D293" s="72">
        <v>-351.85</v>
      </c>
      <c r="E293" s="82">
        <f t="shared" ref="E293:E321" si="8">E292+D293</f>
        <v>13351.010000000004</v>
      </c>
    </row>
    <row r="294" spans="1:5" ht="15" customHeight="1">
      <c r="A294" s="39" t="s">
        <v>23</v>
      </c>
      <c r="B294" s="70">
        <v>41401</v>
      </c>
      <c r="C294" s="71" t="s">
        <v>120</v>
      </c>
      <c r="D294" s="72">
        <v>-1.06</v>
      </c>
      <c r="E294" s="82">
        <f t="shared" si="8"/>
        <v>13349.950000000004</v>
      </c>
    </row>
    <row r="295" spans="1:5" ht="15" customHeight="1">
      <c r="A295" s="39" t="s">
        <v>23</v>
      </c>
      <c r="B295" s="70">
        <v>41402</v>
      </c>
      <c r="C295" s="71" t="s">
        <v>9</v>
      </c>
      <c r="D295" s="72">
        <v>2520</v>
      </c>
      <c r="E295" s="82">
        <f t="shared" si="8"/>
        <v>15869.950000000004</v>
      </c>
    </row>
    <row r="296" spans="1:5" ht="15" customHeight="1">
      <c r="A296" s="39" t="s">
        <v>23</v>
      </c>
      <c r="B296" s="70">
        <v>41402</v>
      </c>
      <c r="C296" s="71" t="s">
        <v>125</v>
      </c>
      <c r="D296" s="72">
        <v>-18</v>
      </c>
      <c r="E296" s="82">
        <f t="shared" si="8"/>
        <v>15851.950000000004</v>
      </c>
    </row>
    <row r="297" spans="1:5" ht="15" customHeight="1">
      <c r="A297" s="39" t="s">
        <v>23</v>
      </c>
      <c r="B297" s="70">
        <v>41402</v>
      </c>
      <c r="C297" s="71" t="s">
        <v>8</v>
      </c>
      <c r="D297" s="72">
        <v>-3.78</v>
      </c>
      <c r="E297" s="82">
        <f t="shared" si="8"/>
        <v>15848.170000000004</v>
      </c>
    </row>
    <row r="298" spans="1:5" ht="15" customHeight="1">
      <c r="A298" s="39" t="s">
        <v>23</v>
      </c>
      <c r="B298" s="70">
        <v>41402</v>
      </c>
      <c r="C298" s="71" t="s">
        <v>483</v>
      </c>
      <c r="D298" s="72">
        <v>22.08</v>
      </c>
      <c r="E298" s="82">
        <f t="shared" si="8"/>
        <v>15870.250000000004</v>
      </c>
    </row>
    <row r="299" spans="1:5" ht="15" customHeight="1">
      <c r="A299" s="39" t="s">
        <v>23</v>
      </c>
      <c r="B299" s="70">
        <v>41404</v>
      </c>
      <c r="C299" s="71" t="s">
        <v>10</v>
      </c>
      <c r="D299" s="72">
        <v>-166.98</v>
      </c>
      <c r="E299" s="82">
        <f t="shared" si="8"/>
        <v>15703.270000000004</v>
      </c>
    </row>
    <row r="300" spans="1:5" ht="15" customHeight="1">
      <c r="A300" s="39" t="s">
        <v>23</v>
      </c>
      <c r="B300" s="70">
        <v>41404</v>
      </c>
      <c r="C300" s="71" t="s">
        <v>120</v>
      </c>
      <c r="D300" s="72">
        <v>-1</v>
      </c>
      <c r="E300" s="82">
        <f t="shared" si="8"/>
        <v>15702.270000000004</v>
      </c>
    </row>
    <row r="301" spans="1:5" ht="15" customHeight="1">
      <c r="A301" s="39" t="s">
        <v>23</v>
      </c>
      <c r="B301" s="70">
        <v>41407</v>
      </c>
      <c r="C301" s="71" t="s">
        <v>5</v>
      </c>
      <c r="D301" s="72">
        <v>-18</v>
      </c>
      <c r="E301" s="82">
        <f t="shared" si="8"/>
        <v>15684.270000000004</v>
      </c>
    </row>
    <row r="302" spans="1:5" ht="15" customHeight="1">
      <c r="A302" s="39" t="s">
        <v>23</v>
      </c>
      <c r="B302" s="70">
        <v>41407</v>
      </c>
      <c r="C302" s="71" t="s">
        <v>4</v>
      </c>
      <c r="D302" s="72">
        <v>-3</v>
      </c>
      <c r="E302" s="82">
        <f t="shared" si="8"/>
        <v>15681.270000000004</v>
      </c>
    </row>
    <row r="303" spans="1:5" ht="15" customHeight="1">
      <c r="A303" s="39" t="s">
        <v>23</v>
      </c>
      <c r="B303" s="70">
        <v>41407</v>
      </c>
      <c r="C303" s="71" t="s">
        <v>3</v>
      </c>
      <c r="D303" s="72">
        <v>-0.71</v>
      </c>
      <c r="E303" s="82">
        <f t="shared" si="8"/>
        <v>15680.560000000005</v>
      </c>
    </row>
    <row r="304" spans="1:5" ht="15" customHeight="1">
      <c r="A304" s="39" t="s">
        <v>23</v>
      </c>
      <c r="B304" s="70">
        <v>41407</v>
      </c>
      <c r="C304" s="71" t="s">
        <v>2</v>
      </c>
      <c r="D304" s="72">
        <v>-0.37</v>
      </c>
      <c r="E304" s="82">
        <f t="shared" si="8"/>
        <v>15680.190000000004</v>
      </c>
    </row>
    <row r="305" spans="1:5" ht="15" customHeight="1">
      <c r="A305" s="39" t="s">
        <v>23</v>
      </c>
      <c r="B305" s="70">
        <v>41407</v>
      </c>
      <c r="C305" s="71" t="s">
        <v>484</v>
      </c>
      <c r="D305" s="72">
        <v>-498</v>
      </c>
      <c r="E305" s="82">
        <f t="shared" si="8"/>
        <v>15182.190000000004</v>
      </c>
    </row>
    <row r="306" spans="1:5" ht="15" customHeight="1">
      <c r="A306" s="39" t="s">
        <v>23</v>
      </c>
      <c r="B306" s="70">
        <v>41407</v>
      </c>
      <c r="C306" s="71" t="s">
        <v>120</v>
      </c>
      <c r="D306" s="72">
        <v>-1</v>
      </c>
      <c r="E306" s="82">
        <f t="shared" si="8"/>
        <v>15181.190000000004</v>
      </c>
    </row>
    <row r="307" spans="1:5" ht="15" customHeight="1">
      <c r="A307" s="39" t="s">
        <v>23</v>
      </c>
      <c r="B307" s="70">
        <v>41407</v>
      </c>
      <c r="C307" s="71" t="s">
        <v>505</v>
      </c>
      <c r="D307" s="72">
        <v>-19.600000000000001</v>
      </c>
      <c r="E307" s="82">
        <f t="shared" si="8"/>
        <v>15161.590000000004</v>
      </c>
    </row>
    <row r="308" spans="1:5" ht="15" customHeight="1">
      <c r="A308" s="39" t="s">
        <v>23</v>
      </c>
      <c r="B308" s="70">
        <v>41408</v>
      </c>
      <c r="C308" s="71" t="s">
        <v>5</v>
      </c>
      <c r="D308" s="72">
        <v>-40</v>
      </c>
      <c r="E308" s="82">
        <f t="shared" si="8"/>
        <v>15121.590000000004</v>
      </c>
    </row>
    <row r="309" spans="1:5" ht="15" customHeight="1">
      <c r="A309" s="39" t="s">
        <v>23</v>
      </c>
      <c r="B309" s="70">
        <v>41408</v>
      </c>
      <c r="C309" s="71" t="s">
        <v>4</v>
      </c>
      <c r="D309" s="72">
        <v>-3</v>
      </c>
      <c r="E309" s="82">
        <f t="shared" si="8"/>
        <v>15118.590000000004</v>
      </c>
    </row>
    <row r="310" spans="1:5" ht="15" customHeight="1">
      <c r="A310" s="39" t="s">
        <v>23</v>
      </c>
      <c r="B310" s="70">
        <v>41408</v>
      </c>
      <c r="C310" s="71" t="s">
        <v>3</v>
      </c>
      <c r="D310" s="72">
        <v>-0.71</v>
      </c>
      <c r="E310" s="82">
        <f t="shared" si="8"/>
        <v>15117.880000000005</v>
      </c>
    </row>
    <row r="311" spans="1:5" ht="15" customHeight="1">
      <c r="A311" s="39" t="s">
        <v>23</v>
      </c>
      <c r="B311" s="70">
        <v>41408</v>
      </c>
      <c r="C311" s="71" t="s">
        <v>2</v>
      </c>
      <c r="D311" s="72">
        <v>-0.37</v>
      </c>
      <c r="E311" s="82">
        <f t="shared" si="8"/>
        <v>15117.510000000004</v>
      </c>
    </row>
    <row r="312" spans="1:5" ht="15" customHeight="1">
      <c r="A312" s="39" t="s">
        <v>23</v>
      </c>
      <c r="B312" s="70">
        <v>41409</v>
      </c>
      <c r="C312" s="71" t="s">
        <v>478</v>
      </c>
      <c r="D312" s="72">
        <v>-15.9</v>
      </c>
      <c r="E312" s="82">
        <f t="shared" si="8"/>
        <v>15101.610000000004</v>
      </c>
    </row>
    <row r="313" spans="1:5" ht="15" customHeight="1">
      <c r="A313" s="39" t="s">
        <v>23</v>
      </c>
      <c r="B313" s="70">
        <v>41409</v>
      </c>
      <c r="C313" s="71" t="s">
        <v>506</v>
      </c>
      <c r="D313" s="72">
        <v>36</v>
      </c>
      <c r="E313" s="82">
        <f t="shared" si="8"/>
        <v>15137.610000000004</v>
      </c>
    </row>
    <row r="314" spans="1:5" ht="15" customHeight="1">
      <c r="A314" s="39" t="s">
        <v>23</v>
      </c>
      <c r="B314" s="70">
        <v>41411</v>
      </c>
      <c r="C314" s="71" t="s">
        <v>507</v>
      </c>
      <c r="D314" s="72">
        <v>18</v>
      </c>
      <c r="E314" s="82">
        <f t="shared" si="8"/>
        <v>15155.610000000004</v>
      </c>
    </row>
    <row r="315" spans="1:5" ht="15" customHeight="1">
      <c r="A315" s="39" t="s">
        <v>23</v>
      </c>
      <c r="B315" s="70">
        <v>41422</v>
      </c>
      <c r="C315" s="71" t="s">
        <v>117</v>
      </c>
      <c r="D315" s="72">
        <v>-145.19999999999999</v>
      </c>
      <c r="E315" s="82">
        <f t="shared" si="8"/>
        <v>15010.410000000003</v>
      </c>
    </row>
    <row r="316" spans="1:5" ht="15" customHeight="1">
      <c r="A316" s="39" t="s">
        <v>23</v>
      </c>
      <c r="B316" s="70">
        <v>41423</v>
      </c>
      <c r="C316" s="71" t="s">
        <v>508</v>
      </c>
      <c r="D316" s="72">
        <v>-255.33</v>
      </c>
      <c r="E316" s="82">
        <f t="shared" si="8"/>
        <v>14755.080000000004</v>
      </c>
    </row>
    <row r="317" spans="1:5" ht="15" customHeight="1">
      <c r="A317" s="39" t="s">
        <v>23</v>
      </c>
      <c r="B317" s="70">
        <v>41423</v>
      </c>
      <c r="C317" s="71" t="s">
        <v>120</v>
      </c>
      <c r="D317" s="72">
        <v>-0.25</v>
      </c>
      <c r="E317" s="82">
        <f t="shared" si="8"/>
        <v>14754.830000000004</v>
      </c>
    </row>
    <row r="318" spans="1:5" ht="15" customHeight="1">
      <c r="A318" s="39" t="s">
        <v>23</v>
      </c>
      <c r="B318" s="70">
        <v>41423</v>
      </c>
      <c r="C318" s="71" t="s">
        <v>509</v>
      </c>
      <c r="D318" s="72">
        <v>-114.9</v>
      </c>
      <c r="E318" s="82">
        <f t="shared" si="8"/>
        <v>14639.930000000004</v>
      </c>
    </row>
    <row r="319" spans="1:5" ht="15" customHeight="1">
      <c r="A319" s="39" t="s">
        <v>23</v>
      </c>
      <c r="B319" s="70">
        <v>41423</v>
      </c>
      <c r="C319" s="71" t="s">
        <v>120</v>
      </c>
      <c r="D319" s="72">
        <v>-0.25</v>
      </c>
      <c r="E319" s="82">
        <f t="shared" si="8"/>
        <v>14639.680000000004</v>
      </c>
    </row>
    <row r="320" spans="1:5" ht="15" customHeight="1">
      <c r="A320" s="39" t="s">
        <v>23</v>
      </c>
      <c r="B320" s="70">
        <v>41425</v>
      </c>
      <c r="C320" s="71" t="s">
        <v>13</v>
      </c>
      <c r="D320" s="72">
        <v>-947.78</v>
      </c>
      <c r="E320" s="82">
        <f t="shared" si="8"/>
        <v>13691.900000000003</v>
      </c>
    </row>
    <row r="321" spans="1:5" ht="15" customHeight="1" thickBot="1">
      <c r="A321" s="39" t="s">
        <v>23</v>
      </c>
      <c r="B321" s="70">
        <v>41425</v>
      </c>
      <c r="C321" s="71" t="s">
        <v>510</v>
      </c>
      <c r="D321" s="72">
        <v>22.08</v>
      </c>
      <c r="E321" s="82">
        <f t="shared" si="8"/>
        <v>13713.980000000003</v>
      </c>
    </row>
    <row r="322" spans="1:5" ht="15" customHeight="1" thickTop="1" thickBot="1">
      <c r="A322" s="60"/>
      <c r="B322" s="61"/>
      <c r="C322" s="42" t="s">
        <v>169</v>
      </c>
      <c r="D322" s="62"/>
      <c r="E322" s="63"/>
    </row>
    <row r="323" spans="1:5" ht="15" customHeight="1" thickTop="1">
      <c r="A323" s="39" t="s">
        <v>23</v>
      </c>
      <c r="B323" s="70">
        <v>41428</v>
      </c>
      <c r="C323" s="71" t="s">
        <v>118</v>
      </c>
      <c r="D323" s="72">
        <v>-554.72</v>
      </c>
      <c r="E323" s="82">
        <f>E321+D323</f>
        <v>13159.260000000004</v>
      </c>
    </row>
    <row r="324" spans="1:5" ht="15" customHeight="1">
      <c r="A324" s="39" t="s">
        <v>23</v>
      </c>
      <c r="B324" s="70">
        <v>41428</v>
      </c>
      <c r="C324" s="71" t="s">
        <v>119</v>
      </c>
      <c r="D324" s="72">
        <v>-1013.89</v>
      </c>
      <c r="E324" s="82">
        <f>E323+D324</f>
        <v>12145.370000000004</v>
      </c>
    </row>
    <row r="325" spans="1:5" ht="15" customHeight="1">
      <c r="A325" s="39" t="s">
        <v>23</v>
      </c>
      <c r="B325" s="70">
        <v>41428</v>
      </c>
      <c r="C325" s="71" t="s">
        <v>121</v>
      </c>
      <c r="D325" s="72">
        <v>-180</v>
      </c>
      <c r="E325" s="82">
        <f t="shared" ref="E325:E388" si="9">E324+D325</f>
        <v>11965.370000000004</v>
      </c>
    </row>
    <row r="326" spans="1:5" ht="15" customHeight="1">
      <c r="A326" s="39" t="s">
        <v>23</v>
      </c>
      <c r="B326" s="70">
        <v>41428</v>
      </c>
      <c r="C326" s="71" t="s">
        <v>426</v>
      </c>
      <c r="D326" s="72">
        <v>-80</v>
      </c>
      <c r="E326" s="82">
        <f t="shared" si="9"/>
        <v>11885.370000000004</v>
      </c>
    </row>
    <row r="327" spans="1:5" ht="15" customHeight="1">
      <c r="A327" s="39" t="s">
        <v>23</v>
      </c>
      <c r="B327" s="70">
        <v>41428</v>
      </c>
      <c r="C327" s="71" t="s">
        <v>122</v>
      </c>
      <c r="D327" s="72">
        <v>-100</v>
      </c>
      <c r="E327" s="82">
        <f t="shared" si="9"/>
        <v>11785.370000000004</v>
      </c>
    </row>
    <row r="328" spans="1:5" ht="15" customHeight="1">
      <c r="A328" s="39" t="s">
        <v>23</v>
      </c>
      <c r="B328" s="70">
        <v>41428</v>
      </c>
      <c r="C328" s="71" t="s">
        <v>16</v>
      </c>
      <c r="D328" s="72">
        <v>-80</v>
      </c>
      <c r="E328" s="82">
        <f t="shared" si="9"/>
        <v>11705.370000000004</v>
      </c>
    </row>
    <row r="329" spans="1:5" ht="15" customHeight="1">
      <c r="A329" s="39" t="s">
        <v>23</v>
      </c>
      <c r="B329" s="70">
        <v>41428</v>
      </c>
      <c r="C329" s="71" t="s">
        <v>123</v>
      </c>
      <c r="D329" s="72">
        <v>-80</v>
      </c>
      <c r="E329" s="82">
        <f t="shared" si="9"/>
        <v>11625.370000000004</v>
      </c>
    </row>
    <row r="330" spans="1:5" ht="15" customHeight="1">
      <c r="A330" s="39" t="s">
        <v>23</v>
      </c>
      <c r="B330" s="70">
        <v>41428</v>
      </c>
      <c r="C330" s="71" t="s">
        <v>124</v>
      </c>
      <c r="D330" s="72">
        <v>-80</v>
      </c>
      <c r="E330" s="82">
        <f t="shared" si="9"/>
        <v>11545.370000000004</v>
      </c>
    </row>
    <row r="331" spans="1:5" ht="15" customHeight="1">
      <c r="A331" s="39" t="s">
        <v>23</v>
      </c>
      <c r="B331" s="70">
        <v>41430</v>
      </c>
      <c r="C331" s="71" t="s">
        <v>9</v>
      </c>
      <c r="D331" s="72">
        <v>1723.4</v>
      </c>
      <c r="E331" s="82">
        <f t="shared" si="9"/>
        <v>13268.770000000004</v>
      </c>
    </row>
    <row r="332" spans="1:5" ht="15" customHeight="1">
      <c r="A332" s="39" t="s">
        <v>23</v>
      </c>
      <c r="B332" s="70">
        <v>41430</v>
      </c>
      <c r="C332" s="71" t="s">
        <v>125</v>
      </c>
      <c r="D332" s="72">
        <v>-17.75</v>
      </c>
      <c r="E332" s="82">
        <f t="shared" si="9"/>
        <v>13251.020000000004</v>
      </c>
    </row>
    <row r="333" spans="1:5" ht="15" customHeight="1">
      <c r="A333" s="39" t="s">
        <v>23</v>
      </c>
      <c r="B333" s="70">
        <v>41430</v>
      </c>
      <c r="C333" s="71" t="s">
        <v>8</v>
      </c>
      <c r="D333" s="72">
        <v>-3.73</v>
      </c>
      <c r="E333" s="82">
        <f t="shared" si="9"/>
        <v>13247.290000000005</v>
      </c>
    </row>
    <row r="334" spans="1:5" ht="15" customHeight="1">
      <c r="A334" s="39" t="s">
        <v>23</v>
      </c>
      <c r="B334" s="70">
        <v>41436</v>
      </c>
      <c r="C334" s="71" t="s">
        <v>112</v>
      </c>
      <c r="D334" s="72">
        <v>-12.6</v>
      </c>
      <c r="E334" s="82">
        <f t="shared" si="9"/>
        <v>13234.690000000004</v>
      </c>
    </row>
    <row r="335" spans="1:5" ht="15" customHeight="1">
      <c r="A335" s="39" t="s">
        <v>23</v>
      </c>
      <c r="B335" s="70">
        <v>41436</v>
      </c>
      <c r="C335" s="71" t="s">
        <v>113</v>
      </c>
      <c r="D335" s="72">
        <v>-3</v>
      </c>
      <c r="E335" s="82">
        <f t="shared" si="9"/>
        <v>13231.690000000004</v>
      </c>
    </row>
    <row r="336" spans="1:5" ht="15" customHeight="1">
      <c r="A336" s="39" t="s">
        <v>23</v>
      </c>
      <c r="B336" s="70">
        <v>41436</v>
      </c>
      <c r="C336" s="71" t="s">
        <v>114</v>
      </c>
      <c r="D336" s="72">
        <v>-0.71</v>
      </c>
      <c r="E336" s="82">
        <f t="shared" si="9"/>
        <v>13230.980000000005</v>
      </c>
    </row>
    <row r="337" spans="1:5" ht="15" customHeight="1">
      <c r="A337" s="39" t="s">
        <v>23</v>
      </c>
      <c r="B337" s="70">
        <v>41436</v>
      </c>
      <c r="C337" s="71" t="s">
        <v>115</v>
      </c>
      <c r="D337" s="72">
        <v>-0.37</v>
      </c>
      <c r="E337" s="82">
        <f t="shared" si="9"/>
        <v>13230.610000000004</v>
      </c>
    </row>
    <row r="338" spans="1:5" ht="15" customHeight="1">
      <c r="A338" s="39" t="s">
        <v>23</v>
      </c>
      <c r="B338" s="70">
        <v>41436</v>
      </c>
      <c r="C338" s="71" t="s">
        <v>511</v>
      </c>
      <c r="D338" s="72">
        <v>9.85</v>
      </c>
      <c r="E338" s="82">
        <f t="shared" si="9"/>
        <v>13240.460000000005</v>
      </c>
    </row>
    <row r="339" spans="1:5" ht="15" customHeight="1">
      <c r="A339" s="39" t="s">
        <v>23</v>
      </c>
      <c r="B339" s="70">
        <v>41437</v>
      </c>
      <c r="C339" s="71" t="s">
        <v>512</v>
      </c>
      <c r="D339" s="72">
        <v>45.7</v>
      </c>
      <c r="E339" s="82">
        <f t="shared" si="9"/>
        <v>13286.160000000005</v>
      </c>
    </row>
    <row r="340" spans="1:5" ht="15" customHeight="1">
      <c r="A340" s="39" t="s">
        <v>23</v>
      </c>
      <c r="B340" s="70">
        <v>41437</v>
      </c>
      <c r="C340" s="71" t="s">
        <v>513</v>
      </c>
      <c r="D340" s="72">
        <v>22.85</v>
      </c>
      <c r="E340" s="82">
        <f t="shared" si="9"/>
        <v>13309.010000000006</v>
      </c>
    </row>
    <row r="341" spans="1:5" ht="15" customHeight="1">
      <c r="A341" s="39" t="s">
        <v>23</v>
      </c>
      <c r="B341" s="70">
        <v>41437</v>
      </c>
      <c r="C341" s="71" t="s">
        <v>514</v>
      </c>
      <c r="D341" s="72">
        <v>-23.75</v>
      </c>
      <c r="E341" s="82">
        <f t="shared" si="9"/>
        <v>13285.260000000006</v>
      </c>
    </row>
    <row r="342" spans="1:5" ht="15" customHeight="1">
      <c r="A342" s="39" t="s">
        <v>23</v>
      </c>
      <c r="B342" s="70">
        <v>41437</v>
      </c>
      <c r="C342" s="71" t="s">
        <v>515</v>
      </c>
      <c r="D342" s="72">
        <v>141.1</v>
      </c>
      <c r="E342" s="82">
        <f t="shared" si="9"/>
        <v>13426.360000000006</v>
      </c>
    </row>
    <row r="343" spans="1:5" ht="15" customHeight="1">
      <c r="A343" s="39" t="s">
        <v>23</v>
      </c>
      <c r="B343" s="70">
        <v>41437</v>
      </c>
      <c r="C343" s="71" t="s">
        <v>516</v>
      </c>
      <c r="D343" s="72">
        <v>19.7</v>
      </c>
      <c r="E343" s="82">
        <f t="shared" si="9"/>
        <v>13446.060000000007</v>
      </c>
    </row>
    <row r="344" spans="1:5" ht="15" customHeight="1">
      <c r="A344" s="39" t="s">
        <v>23</v>
      </c>
      <c r="B344" s="70">
        <v>41437</v>
      </c>
      <c r="C344" s="71" t="s">
        <v>517</v>
      </c>
      <c r="D344" s="72">
        <v>45.7</v>
      </c>
      <c r="E344" s="82">
        <f t="shared" si="9"/>
        <v>13491.760000000007</v>
      </c>
    </row>
    <row r="345" spans="1:5" ht="15" customHeight="1">
      <c r="A345" s="39" t="s">
        <v>23</v>
      </c>
      <c r="B345" s="70">
        <v>41437</v>
      </c>
      <c r="C345" s="71" t="s">
        <v>518</v>
      </c>
      <c r="D345" s="72">
        <v>25.3</v>
      </c>
      <c r="E345" s="82">
        <f t="shared" si="9"/>
        <v>13517.060000000007</v>
      </c>
    </row>
    <row r="346" spans="1:5" ht="15" customHeight="1">
      <c r="A346" s="39" t="s">
        <v>23</v>
      </c>
      <c r="B346" s="70">
        <v>41437</v>
      </c>
      <c r="C346" s="71" t="s">
        <v>519</v>
      </c>
      <c r="D346" s="72">
        <v>141.1</v>
      </c>
      <c r="E346" s="82">
        <f t="shared" si="9"/>
        <v>13658.160000000007</v>
      </c>
    </row>
    <row r="347" spans="1:5" ht="15" customHeight="1">
      <c r="A347" s="39" t="s">
        <v>23</v>
      </c>
      <c r="B347" s="70">
        <v>41437</v>
      </c>
      <c r="C347" s="71" t="s">
        <v>520</v>
      </c>
      <c r="D347" s="72">
        <v>45.7</v>
      </c>
      <c r="E347" s="82">
        <f t="shared" si="9"/>
        <v>13703.860000000008</v>
      </c>
    </row>
    <row r="348" spans="1:5" ht="15" customHeight="1">
      <c r="A348" s="39" t="s">
        <v>23</v>
      </c>
      <c r="B348" s="70">
        <v>41437</v>
      </c>
      <c r="C348" s="71" t="s">
        <v>521</v>
      </c>
      <c r="D348" s="72">
        <v>107.25</v>
      </c>
      <c r="E348" s="82">
        <f t="shared" si="9"/>
        <v>13811.110000000008</v>
      </c>
    </row>
    <row r="349" spans="1:5" ht="15" customHeight="1">
      <c r="A349" s="39" t="s">
        <v>23</v>
      </c>
      <c r="B349" s="70">
        <v>41437</v>
      </c>
      <c r="C349" s="71" t="s">
        <v>522</v>
      </c>
      <c r="D349" s="72">
        <v>19.7</v>
      </c>
      <c r="E349" s="82">
        <f t="shared" si="9"/>
        <v>13830.810000000009</v>
      </c>
    </row>
    <row r="350" spans="1:5" ht="15" customHeight="1">
      <c r="A350" s="39" t="s">
        <v>23</v>
      </c>
      <c r="B350" s="70">
        <v>41437</v>
      </c>
      <c r="C350" s="71" t="s">
        <v>526</v>
      </c>
      <c r="D350" s="72">
        <v>45.7</v>
      </c>
      <c r="E350" s="82">
        <f t="shared" si="9"/>
        <v>13876.510000000009</v>
      </c>
    </row>
    <row r="351" spans="1:5" ht="15" customHeight="1">
      <c r="A351" s="39" t="s">
        <v>23</v>
      </c>
      <c r="B351" s="70">
        <v>41437</v>
      </c>
      <c r="C351" s="71" t="s">
        <v>523</v>
      </c>
      <c r="D351" s="72">
        <v>19.7</v>
      </c>
      <c r="E351" s="82">
        <f t="shared" si="9"/>
        <v>13896.21000000001</v>
      </c>
    </row>
    <row r="352" spans="1:5" ht="15" customHeight="1">
      <c r="A352" s="39" t="s">
        <v>23</v>
      </c>
      <c r="B352" s="70">
        <v>41437</v>
      </c>
      <c r="C352" s="71" t="s">
        <v>524</v>
      </c>
      <c r="D352" s="72">
        <v>45.7</v>
      </c>
      <c r="E352" s="82">
        <f t="shared" si="9"/>
        <v>13941.910000000011</v>
      </c>
    </row>
    <row r="353" spans="1:5" ht="15" customHeight="1">
      <c r="A353" s="39" t="s">
        <v>23</v>
      </c>
      <c r="B353" s="70">
        <v>41437</v>
      </c>
      <c r="C353" s="71" t="s">
        <v>525</v>
      </c>
      <c r="D353" s="72">
        <v>141.1</v>
      </c>
      <c r="E353" s="82">
        <f t="shared" si="9"/>
        <v>14083.010000000011</v>
      </c>
    </row>
    <row r="354" spans="1:5" ht="15" customHeight="1">
      <c r="A354" s="39" t="s">
        <v>23</v>
      </c>
      <c r="B354" s="70">
        <v>41438</v>
      </c>
      <c r="C354" s="71" t="s">
        <v>101</v>
      </c>
      <c r="D354" s="72">
        <v>9.85</v>
      </c>
      <c r="E354" s="82">
        <f t="shared" si="9"/>
        <v>14092.860000000011</v>
      </c>
    </row>
    <row r="355" spans="1:5" ht="15" customHeight="1">
      <c r="A355" s="39" t="s">
        <v>23</v>
      </c>
      <c r="B355" s="70">
        <v>41438</v>
      </c>
      <c r="C355" s="71" t="s">
        <v>527</v>
      </c>
      <c r="D355" s="72">
        <v>25.3</v>
      </c>
      <c r="E355" s="82">
        <f t="shared" si="9"/>
        <v>14118.160000000011</v>
      </c>
    </row>
    <row r="356" spans="1:5" ht="15" customHeight="1">
      <c r="A356" s="39" t="s">
        <v>23</v>
      </c>
      <c r="B356" s="70">
        <v>41438</v>
      </c>
      <c r="C356" s="71" t="s">
        <v>528</v>
      </c>
      <c r="D356" s="72">
        <v>22.85</v>
      </c>
      <c r="E356" s="82">
        <f t="shared" si="9"/>
        <v>14141.010000000011</v>
      </c>
    </row>
    <row r="357" spans="1:5" ht="15" customHeight="1">
      <c r="A357" s="39" t="s">
        <v>23</v>
      </c>
      <c r="B357" s="70">
        <v>41438</v>
      </c>
      <c r="C357" s="71" t="s">
        <v>529</v>
      </c>
      <c r="D357" s="72">
        <v>25.3</v>
      </c>
      <c r="E357" s="82">
        <f t="shared" si="9"/>
        <v>14166.31000000001</v>
      </c>
    </row>
    <row r="358" spans="1:5" ht="15" customHeight="1">
      <c r="A358" s="39" t="s">
        <v>23</v>
      </c>
      <c r="B358" s="70">
        <v>41438</v>
      </c>
      <c r="C358" s="71" t="s">
        <v>530</v>
      </c>
      <c r="D358" s="72">
        <v>141.1</v>
      </c>
      <c r="E358" s="82">
        <f t="shared" si="9"/>
        <v>14307.410000000011</v>
      </c>
    </row>
    <row r="359" spans="1:5" ht="15" customHeight="1">
      <c r="A359" s="39" t="s">
        <v>23</v>
      </c>
      <c r="B359" s="70">
        <v>41438</v>
      </c>
      <c r="C359" s="71" t="s">
        <v>531</v>
      </c>
      <c r="D359" s="72">
        <v>45.7</v>
      </c>
      <c r="E359" s="82">
        <f t="shared" si="9"/>
        <v>14353.110000000011</v>
      </c>
    </row>
    <row r="360" spans="1:5" ht="15" customHeight="1">
      <c r="A360" s="39" t="s">
        <v>23</v>
      </c>
      <c r="B360" s="70">
        <v>41438</v>
      </c>
      <c r="C360" s="71" t="s">
        <v>532</v>
      </c>
      <c r="D360" s="72">
        <v>107.25</v>
      </c>
      <c r="E360" s="82">
        <f t="shared" si="9"/>
        <v>14460.360000000011</v>
      </c>
    </row>
    <row r="361" spans="1:5" ht="15" customHeight="1">
      <c r="A361" s="39" t="s">
        <v>23</v>
      </c>
      <c r="B361" s="70">
        <v>41438</v>
      </c>
      <c r="C361" s="71" t="s">
        <v>533</v>
      </c>
      <c r="D361" s="72">
        <v>45.7</v>
      </c>
      <c r="E361" s="82">
        <f t="shared" si="9"/>
        <v>14506.060000000012</v>
      </c>
    </row>
    <row r="362" spans="1:5" ht="15" customHeight="1">
      <c r="A362" s="39" t="s">
        <v>23</v>
      </c>
      <c r="B362" s="70">
        <v>41438</v>
      </c>
      <c r="C362" s="71" t="s">
        <v>534</v>
      </c>
      <c r="D362" s="72">
        <v>9.85</v>
      </c>
      <c r="E362" s="82">
        <f t="shared" si="9"/>
        <v>14515.910000000013</v>
      </c>
    </row>
    <row r="363" spans="1:5" ht="15" customHeight="1">
      <c r="A363" s="39" t="s">
        <v>23</v>
      </c>
      <c r="B363" s="70">
        <v>41438</v>
      </c>
      <c r="C363" s="71" t="s">
        <v>535</v>
      </c>
      <c r="D363" s="72">
        <v>22.85</v>
      </c>
      <c r="E363" s="82">
        <f t="shared" si="9"/>
        <v>14538.760000000013</v>
      </c>
    </row>
    <row r="364" spans="1:5" ht="15" customHeight="1">
      <c r="A364" s="39" t="s">
        <v>23</v>
      </c>
      <c r="B364" s="70">
        <v>41438</v>
      </c>
      <c r="C364" s="71" t="s">
        <v>536</v>
      </c>
      <c r="D364" s="72">
        <v>25.3</v>
      </c>
      <c r="E364" s="82">
        <f t="shared" si="9"/>
        <v>14564.060000000012</v>
      </c>
    </row>
    <row r="365" spans="1:5" ht="15" customHeight="1">
      <c r="A365" s="39" t="s">
        <v>23</v>
      </c>
      <c r="B365" s="70">
        <v>41438</v>
      </c>
      <c r="C365" s="71" t="s">
        <v>537</v>
      </c>
      <c r="D365" s="72">
        <v>19.7</v>
      </c>
      <c r="E365" s="82">
        <f t="shared" si="9"/>
        <v>14583.760000000013</v>
      </c>
    </row>
    <row r="366" spans="1:5" ht="15" customHeight="1">
      <c r="A366" s="39" t="s">
        <v>23</v>
      </c>
      <c r="B366" s="70">
        <v>41438</v>
      </c>
      <c r="C366" s="71" t="s">
        <v>537</v>
      </c>
      <c r="D366" s="72">
        <v>22.85</v>
      </c>
      <c r="E366" s="82">
        <f t="shared" si="9"/>
        <v>14606.610000000013</v>
      </c>
    </row>
    <row r="367" spans="1:5" ht="15" customHeight="1">
      <c r="A367" s="39" t="s">
        <v>23</v>
      </c>
      <c r="B367" s="70">
        <v>41438</v>
      </c>
      <c r="C367" s="71" t="s">
        <v>538</v>
      </c>
      <c r="D367" s="72">
        <v>9.85</v>
      </c>
      <c r="E367" s="82">
        <f t="shared" si="9"/>
        <v>14616.460000000014</v>
      </c>
    </row>
    <row r="368" spans="1:5" ht="15" customHeight="1">
      <c r="A368" s="39" t="s">
        <v>23</v>
      </c>
      <c r="B368" s="70">
        <v>41439</v>
      </c>
      <c r="C368" s="71" t="s">
        <v>547</v>
      </c>
      <c r="D368" s="72">
        <v>141.1</v>
      </c>
      <c r="E368" s="82">
        <f t="shared" si="9"/>
        <v>14757.560000000014</v>
      </c>
    </row>
    <row r="369" spans="1:5" ht="15" customHeight="1">
      <c r="A369" s="39" t="s">
        <v>23</v>
      </c>
      <c r="B369" s="70">
        <v>41439</v>
      </c>
      <c r="C369" s="71" t="s">
        <v>548</v>
      </c>
      <c r="D369" s="72">
        <v>50</v>
      </c>
      <c r="E369" s="82">
        <f t="shared" si="9"/>
        <v>14807.560000000014</v>
      </c>
    </row>
    <row r="370" spans="1:5" ht="15" customHeight="1">
      <c r="A370" s="39" t="s">
        <v>23</v>
      </c>
      <c r="B370" s="70">
        <v>41439</v>
      </c>
      <c r="C370" s="71" t="s">
        <v>549</v>
      </c>
      <c r="D370" s="72">
        <v>19.7</v>
      </c>
      <c r="E370" s="82">
        <f t="shared" si="9"/>
        <v>14827.260000000015</v>
      </c>
    </row>
    <row r="371" spans="1:5" ht="15" customHeight="1">
      <c r="A371" s="39" t="s">
        <v>23</v>
      </c>
      <c r="B371" s="70">
        <v>41439</v>
      </c>
      <c r="C371" s="71" t="s">
        <v>550</v>
      </c>
      <c r="D371" s="72">
        <v>22.85</v>
      </c>
      <c r="E371" s="82">
        <f t="shared" si="9"/>
        <v>14850.110000000015</v>
      </c>
    </row>
    <row r="372" spans="1:5" ht="15" customHeight="1">
      <c r="A372" s="39" t="s">
        <v>23</v>
      </c>
      <c r="B372" s="70">
        <v>41439</v>
      </c>
      <c r="C372" s="71" t="s">
        <v>551</v>
      </c>
      <c r="D372" s="72">
        <v>12.65</v>
      </c>
      <c r="E372" s="82">
        <f t="shared" si="9"/>
        <v>14862.760000000015</v>
      </c>
    </row>
    <row r="373" spans="1:5" ht="15" customHeight="1">
      <c r="A373" s="39" t="s">
        <v>23</v>
      </c>
      <c r="B373" s="70">
        <v>41439</v>
      </c>
      <c r="C373" s="71" t="s">
        <v>552</v>
      </c>
      <c r="D373" s="72">
        <v>17</v>
      </c>
      <c r="E373" s="82">
        <f t="shared" si="9"/>
        <v>14879.760000000015</v>
      </c>
    </row>
    <row r="374" spans="1:5" ht="15" customHeight="1">
      <c r="A374" s="39" t="s">
        <v>23</v>
      </c>
      <c r="B374" s="70">
        <v>41439</v>
      </c>
      <c r="C374" s="71" t="s">
        <v>553</v>
      </c>
      <c r="D374" s="72">
        <v>19.7</v>
      </c>
      <c r="E374" s="82">
        <f t="shared" si="9"/>
        <v>14899.460000000015</v>
      </c>
    </row>
    <row r="375" spans="1:5" ht="15" customHeight="1">
      <c r="A375" s="39" t="s">
        <v>23</v>
      </c>
      <c r="B375" s="70">
        <v>41439</v>
      </c>
      <c r="C375" s="71" t="s">
        <v>554</v>
      </c>
      <c r="D375" s="72">
        <v>19.7</v>
      </c>
      <c r="E375" s="82">
        <f t="shared" si="9"/>
        <v>14919.160000000016</v>
      </c>
    </row>
    <row r="376" spans="1:5" ht="15" customHeight="1">
      <c r="A376" s="39" t="s">
        <v>23</v>
      </c>
      <c r="B376" s="70">
        <v>41439</v>
      </c>
      <c r="C376" s="71" t="s">
        <v>555</v>
      </c>
      <c r="D376" s="72">
        <v>70.55</v>
      </c>
      <c r="E376" s="82">
        <f t="shared" si="9"/>
        <v>14989.710000000015</v>
      </c>
    </row>
    <row r="377" spans="1:5" ht="15" customHeight="1">
      <c r="A377" s="39" t="s">
        <v>23</v>
      </c>
      <c r="B377" s="70">
        <v>41439</v>
      </c>
      <c r="C377" s="71" t="s">
        <v>556</v>
      </c>
      <c r="D377" s="72">
        <v>70.55</v>
      </c>
      <c r="E377" s="82">
        <f t="shared" si="9"/>
        <v>15060.260000000015</v>
      </c>
    </row>
    <row r="378" spans="1:5" ht="15" customHeight="1">
      <c r="A378" s="39" t="s">
        <v>23</v>
      </c>
      <c r="B378" s="70">
        <v>41439</v>
      </c>
      <c r="C378" s="71" t="s">
        <v>557</v>
      </c>
      <c r="D378" s="72">
        <v>19.7</v>
      </c>
      <c r="E378" s="82">
        <f t="shared" si="9"/>
        <v>15079.960000000015</v>
      </c>
    </row>
    <row r="379" spans="1:5" ht="15" customHeight="1">
      <c r="A379" s="39" t="s">
        <v>23</v>
      </c>
      <c r="B379" s="70">
        <v>41439</v>
      </c>
      <c r="C379" s="71" t="s">
        <v>558</v>
      </c>
      <c r="D379" s="72">
        <v>12.65</v>
      </c>
      <c r="E379" s="82">
        <f t="shared" si="9"/>
        <v>15092.610000000015</v>
      </c>
    </row>
    <row r="380" spans="1:5" ht="15" customHeight="1">
      <c r="A380" s="39" t="s">
        <v>23</v>
      </c>
      <c r="B380" s="70">
        <v>41442</v>
      </c>
      <c r="C380" s="71" t="s">
        <v>559</v>
      </c>
      <c r="D380" s="72">
        <v>12.65</v>
      </c>
      <c r="E380" s="82">
        <f t="shared" si="9"/>
        <v>15105.260000000015</v>
      </c>
    </row>
    <row r="381" spans="1:5" ht="15" customHeight="1">
      <c r="A381" s="39" t="s">
        <v>23</v>
      </c>
      <c r="B381" s="70">
        <v>41442</v>
      </c>
      <c r="C381" s="71" t="s">
        <v>547</v>
      </c>
      <c r="D381" s="72">
        <v>19.7</v>
      </c>
      <c r="E381" s="82">
        <f t="shared" si="9"/>
        <v>15124.960000000015</v>
      </c>
    </row>
    <row r="382" spans="1:5" ht="15" customHeight="1">
      <c r="A382" s="39" t="s">
        <v>23</v>
      </c>
      <c r="B382" s="70">
        <v>41442</v>
      </c>
      <c r="C382" s="71" t="s">
        <v>560</v>
      </c>
      <c r="D382" s="72">
        <v>19.7</v>
      </c>
      <c r="E382" s="82">
        <f t="shared" si="9"/>
        <v>15144.660000000016</v>
      </c>
    </row>
    <row r="383" spans="1:5" ht="15" customHeight="1">
      <c r="A383" s="39" t="s">
        <v>23</v>
      </c>
      <c r="B383" s="70">
        <v>41442</v>
      </c>
      <c r="C383" s="71" t="s">
        <v>101</v>
      </c>
      <c r="D383" s="72">
        <v>22.85</v>
      </c>
      <c r="E383" s="82">
        <f t="shared" si="9"/>
        <v>15167.510000000017</v>
      </c>
    </row>
    <row r="384" spans="1:5" ht="15" customHeight="1">
      <c r="A384" s="39" t="s">
        <v>23</v>
      </c>
      <c r="B384" s="70">
        <v>41442</v>
      </c>
      <c r="C384" s="71" t="s">
        <v>108</v>
      </c>
      <c r="D384" s="72">
        <v>19.7</v>
      </c>
      <c r="E384" s="82">
        <f t="shared" si="9"/>
        <v>15187.210000000017</v>
      </c>
    </row>
    <row r="385" spans="1:5" ht="15" customHeight="1">
      <c r="A385" s="39" t="s">
        <v>23</v>
      </c>
      <c r="B385" s="70">
        <v>41442</v>
      </c>
      <c r="C385" s="71" t="s">
        <v>108</v>
      </c>
      <c r="D385" s="72">
        <v>45.7</v>
      </c>
      <c r="E385" s="82">
        <f t="shared" si="9"/>
        <v>15232.910000000018</v>
      </c>
    </row>
    <row r="386" spans="1:5" ht="15" customHeight="1">
      <c r="A386" s="39" t="s">
        <v>23</v>
      </c>
      <c r="B386" s="70">
        <v>41442</v>
      </c>
      <c r="C386" s="71" t="s">
        <v>561</v>
      </c>
      <c r="D386" s="72">
        <v>19.7</v>
      </c>
      <c r="E386" s="82">
        <f t="shared" si="9"/>
        <v>15252.610000000019</v>
      </c>
    </row>
    <row r="387" spans="1:5" ht="15" customHeight="1">
      <c r="A387" s="39" t="s">
        <v>23</v>
      </c>
      <c r="B387" s="70">
        <v>41442</v>
      </c>
      <c r="C387" s="71" t="s">
        <v>562</v>
      </c>
      <c r="D387" s="72">
        <v>19.7</v>
      </c>
      <c r="E387" s="82">
        <f t="shared" si="9"/>
        <v>15272.310000000019</v>
      </c>
    </row>
    <row r="388" spans="1:5" ht="15" customHeight="1">
      <c r="A388" s="39" t="s">
        <v>23</v>
      </c>
      <c r="B388" s="70">
        <v>41442</v>
      </c>
      <c r="C388" s="71" t="s">
        <v>563</v>
      </c>
      <c r="D388" s="72">
        <v>45.7</v>
      </c>
      <c r="E388" s="82">
        <f t="shared" si="9"/>
        <v>15318.01000000002</v>
      </c>
    </row>
    <row r="389" spans="1:5" ht="15" customHeight="1">
      <c r="A389" s="39" t="s">
        <v>23</v>
      </c>
      <c r="B389" s="70">
        <v>41442</v>
      </c>
      <c r="C389" s="71" t="s">
        <v>564</v>
      </c>
      <c r="D389" s="72">
        <v>22.85</v>
      </c>
      <c r="E389" s="82">
        <f t="shared" ref="E389:E452" si="10">E388+D389</f>
        <v>15340.860000000021</v>
      </c>
    </row>
    <row r="390" spans="1:5" ht="15" customHeight="1">
      <c r="A390" s="39" t="s">
        <v>23</v>
      </c>
      <c r="B390" s="70">
        <v>41442</v>
      </c>
      <c r="C390" s="71" t="s">
        <v>565</v>
      </c>
      <c r="D390" s="72">
        <v>22.85</v>
      </c>
      <c r="E390" s="82">
        <f t="shared" si="10"/>
        <v>15363.710000000021</v>
      </c>
    </row>
    <row r="391" spans="1:5" ht="15" customHeight="1">
      <c r="A391" s="39" t="s">
        <v>23</v>
      </c>
      <c r="B391" s="70">
        <v>41442</v>
      </c>
      <c r="C391" s="71" t="s">
        <v>566</v>
      </c>
      <c r="D391" s="72">
        <v>9.85</v>
      </c>
      <c r="E391" s="82">
        <f t="shared" si="10"/>
        <v>15373.560000000021</v>
      </c>
    </row>
    <row r="392" spans="1:5" ht="15" customHeight="1">
      <c r="A392" s="39" t="s">
        <v>23</v>
      </c>
      <c r="B392" s="70">
        <v>41442</v>
      </c>
      <c r="C392" s="71" t="s">
        <v>567</v>
      </c>
      <c r="D392" s="72">
        <v>22.85</v>
      </c>
      <c r="E392" s="82">
        <f t="shared" si="10"/>
        <v>15396.410000000022</v>
      </c>
    </row>
    <row r="393" spans="1:5" ht="15" customHeight="1">
      <c r="A393" s="39" t="s">
        <v>23</v>
      </c>
      <c r="B393" s="70">
        <v>41442</v>
      </c>
      <c r="C393" s="71" t="s">
        <v>568</v>
      </c>
      <c r="D393" s="72">
        <v>45.7</v>
      </c>
      <c r="E393" s="82">
        <f t="shared" si="10"/>
        <v>15442.110000000022</v>
      </c>
    </row>
    <row r="394" spans="1:5" ht="15" customHeight="1">
      <c r="A394" s="39" t="s">
        <v>23</v>
      </c>
      <c r="B394" s="70">
        <v>41442</v>
      </c>
      <c r="C394" s="71" t="s">
        <v>569</v>
      </c>
      <c r="D394" s="72">
        <v>19.7</v>
      </c>
      <c r="E394" s="82">
        <f t="shared" si="10"/>
        <v>15461.810000000023</v>
      </c>
    </row>
    <row r="395" spans="1:5" ht="15" customHeight="1">
      <c r="A395" s="39" t="s">
        <v>23</v>
      </c>
      <c r="B395" s="70">
        <v>41442</v>
      </c>
      <c r="C395" s="71" t="s">
        <v>570</v>
      </c>
      <c r="D395" s="72">
        <v>19.7</v>
      </c>
      <c r="E395" s="82">
        <f t="shared" si="10"/>
        <v>15481.510000000024</v>
      </c>
    </row>
    <row r="396" spans="1:5" ht="15" customHeight="1">
      <c r="A396" s="39" t="s">
        <v>23</v>
      </c>
      <c r="B396" s="70">
        <v>41442</v>
      </c>
      <c r="C396" s="71" t="s">
        <v>571</v>
      </c>
      <c r="D396" s="72">
        <v>25.3</v>
      </c>
      <c r="E396" s="82">
        <f t="shared" si="10"/>
        <v>15506.810000000023</v>
      </c>
    </row>
    <row r="397" spans="1:5" ht="15" customHeight="1">
      <c r="A397" s="39" t="s">
        <v>23</v>
      </c>
      <c r="B397" s="70">
        <v>41442</v>
      </c>
      <c r="C397" s="71" t="s">
        <v>572</v>
      </c>
      <c r="D397" s="72">
        <v>19.7</v>
      </c>
      <c r="E397" s="82">
        <f t="shared" si="10"/>
        <v>15526.510000000024</v>
      </c>
    </row>
    <row r="398" spans="1:5" ht="15" customHeight="1">
      <c r="A398" s="39" t="s">
        <v>23</v>
      </c>
      <c r="B398" s="70">
        <v>41442</v>
      </c>
      <c r="C398" s="71" t="s">
        <v>573</v>
      </c>
      <c r="D398" s="72">
        <v>19.7</v>
      </c>
      <c r="E398" s="82">
        <f t="shared" si="10"/>
        <v>15546.210000000025</v>
      </c>
    </row>
    <row r="399" spans="1:5" ht="15" customHeight="1">
      <c r="A399" s="39" t="s">
        <v>23</v>
      </c>
      <c r="B399" s="70">
        <v>41442</v>
      </c>
      <c r="C399" s="71" t="s">
        <v>574</v>
      </c>
      <c r="D399" s="72">
        <v>45.7</v>
      </c>
      <c r="E399" s="82">
        <f t="shared" si="10"/>
        <v>15591.910000000025</v>
      </c>
    </row>
    <row r="400" spans="1:5" ht="15" customHeight="1">
      <c r="A400" s="39" t="s">
        <v>23</v>
      </c>
      <c r="B400" s="70">
        <v>41442</v>
      </c>
      <c r="C400" s="71" t="s">
        <v>575</v>
      </c>
      <c r="D400" s="72">
        <v>45.7</v>
      </c>
      <c r="E400" s="82">
        <f t="shared" si="10"/>
        <v>15637.610000000026</v>
      </c>
    </row>
    <row r="401" spans="1:5" ht="15" customHeight="1">
      <c r="A401" s="39" t="s">
        <v>23</v>
      </c>
      <c r="B401" s="70">
        <v>41442</v>
      </c>
      <c r="C401" s="71" t="s">
        <v>576</v>
      </c>
      <c r="D401" s="72">
        <v>50.05</v>
      </c>
      <c r="E401" s="82">
        <f t="shared" si="10"/>
        <v>15687.660000000025</v>
      </c>
    </row>
    <row r="402" spans="1:5" ht="15" customHeight="1">
      <c r="A402" s="39" t="s">
        <v>23</v>
      </c>
      <c r="B402" s="70">
        <v>41442</v>
      </c>
      <c r="C402" s="71" t="s">
        <v>577</v>
      </c>
      <c r="D402" s="72">
        <v>9.85</v>
      </c>
      <c r="E402" s="82">
        <f t="shared" si="10"/>
        <v>15697.510000000026</v>
      </c>
    </row>
    <row r="403" spans="1:5" ht="15" customHeight="1">
      <c r="A403" s="39" t="s">
        <v>23</v>
      </c>
      <c r="B403" s="70">
        <v>41442</v>
      </c>
      <c r="C403" s="71" t="s">
        <v>578</v>
      </c>
      <c r="D403" s="72">
        <v>30</v>
      </c>
      <c r="E403" s="82">
        <f t="shared" si="10"/>
        <v>15727.510000000026</v>
      </c>
    </row>
    <row r="404" spans="1:5" ht="15" customHeight="1">
      <c r="A404" s="39" t="s">
        <v>23</v>
      </c>
      <c r="B404" s="70">
        <v>41442</v>
      </c>
      <c r="C404" s="71" t="s">
        <v>579</v>
      </c>
      <c r="D404" s="72">
        <v>9.85</v>
      </c>
      <c r="E404" s="82">
        <f t="shared" si="10"/>
        <v>15737.360000000026</v>
      </c>
    </row>
    <row r="405" spans="1:5" ht="15" customHeight="1">
      <c r="A405" s="39" t="s">
        <v>23</v>
      </c>
      <c r="B405" s="70">
        <v>41442</v>
      </c>
      <c r="C405" s="71" t="s">
        <v>580</v>
      </c>
      <c r="D405" s="72">
        <v>12.65</v>
      </c>
      <c r="E405" s="82">
        <f t="shared" si="10"/>
        <v>15750.010000000026</v>
      </c>
    </row>
    <row r="406" spans="1:5" ht="15" customHeight="1">
      <c r="A406" s="39" t="s">
        <v>23</v>
      </c>
      <c r="B406" s="70">
        <v>41442</v>
      </c>
      <c r="C406" s="71" t="s">
        <v>581</v>
      </c>
      <c r="D406" s="72">
        <v>9.85</v>
      </c>
      <c r="E406" s="82">
        <f t="shared" si="10"/>
        <v>15759.860000000026</v>
      </c>
    </row>
    <row r="407" spans="1:5" ht="15" customHeight="1">
      <c r="A407" s="39" t="s">
        <v>23</v>
      </c>
      <c r="B407" s="70">
        <v>41442</v>
      </c>
      <c r="C407" s="71" t="s">
        <v>582</v>
      </c>
      <c r="D407" s="72">
        <v>122.1</v>
      </c>
      <c r="E407" s="82">
        <f t="shared" si="10"/>
        <v>15881.960000000026</v>
      </c>
    </row>
    <row r="408" spans="1:5" ht="15" customHeight="1">
      <c r="A408" s="39" t="s">
        <v>23</v>
      </c>
      <c r="B408" s="70">
        <v>41442</v>
      </c>
      <c r="C408" s="71" t="s">
        <v>583</v>
      </c>
      <c r="D408" s="72">
        <v>19.7</v>
      </c>
      <c r="E408" s="82">
        <f t="shared" si="10"/>
        <v>15901.660000000027</v>
      </c>
    </row>
    <row r="409" spans="1:5" ht="15" customHeight="1">
      <c r="A409" s="39" t="s">
        <v>23</v>
      </c>
      <c r="B409" s="70">
        <v>41442</v>
      </c>
      <c r="C409" s="71" t="s">
        <v>584</v>
      </c>
      <c r="D409" s="72">
        <v>19.7</v>
      </c>
      <c r="E409" s="82">
        <f t="shared" si="10"/>
        <v>15921.360000000028</v>
      </c>
    </row>
    <row r="410" spans="1:5" ht="15" customHeight="1">
      <c r="A410" s="39" t="s">
        <v>23</v>
      </c>
      <c r="B410" s="70">
        <v>41442</v>
      </c>
      <c r="C410" s="71" t="s">
        <v>585</v>
      </c>
      <c r="D410" s="72">
        <v>96.3</v>
      </c>
      <c r="E410" s="82">
        <f t="shared" si="10"/>
        <v>16017.660000000027</v>
      </c>
    </row>
    <row r="411" spans="1:5" ht="15" customHeight="1">
      <c r="A411" s="39" t="s">
        <v>23</v>
      </c>
      <c r="B411" s="70">
        <v>41442</v>
      </c>
      <c r="C411" s="71" t="s">
        <v>586</v>
      </c>
      <c r="D411" s="72">
        <v>100.1</v>
      </c>
      <c r="E411" s="82">
        <f t="shared" si="10"/>
        <v>16117.760000000028</v>
      </c>
    </row>
    <row r="412" spans="1:5" ht="15" customHeight="1">
      <c r="A412" s="39" t="s">
        <v>23</v>
      </c>
      <c r="B412" s="70">
        <v>41442</v>
      </c>
      <c r="C412" s="71" t="s">
        <v>587</v>
      </c>
      <c r="D412" s="72">
        <v>12.65</v>
      </c>
      <c r="E412" s="82">
        <f t="shared" si="10"/>
        <v>16130.410000000027</v>
      </c>
    </row>
    <row r="413" spans="1:5" ht="15" customHeight="1">
      <c r="A413" s="39" t="s">
        <v>23</v>
      </c>
      <c r="B413" s="70">
        <v>41442</v>
      </c>
      <c r="C413" s="71" t="s">
        <v>588</v>
      </c>
      <c r="D413" s="72">
        <v>9.85</v>
      </c>
      <c r="E413" s="82">
        <f t="shared" si="10"/>
        <v>16140.260000000028</v>
      </c>
    </row>
    <row r="414" spans="1:5" ht="15" customHeight="1">
      <c r="A414" s="39" t="s">
        <v>23</v>
      </c>
      <c r="B414" s="70">
        <v>41442</v>
      </c>
      <c r="C414" s="71" t="s">
        <v>589</v>
      </c>
      <c r="D414" s="72">
        <v>9.85</v>
      </c>
      <c r="E414" s="82">
        <f t="shared" si="10"/>
        <v>16150.110000000028</v>
      </c>
    </row>
    <row r="415" spans="1:5" ht="15" customHeight="1">
      <c r="A415" s="39" t="s">
        <v>23</v>
      </c>
      <c r="B415" s="70">
        <v>41442</v>
      </c>
      <c r="C415" s="71" t="s">
        <v>590</v>
      </c>
      <c r="D415" s="72">
        <v>22.85</v>
      </c>
      <c r="E415" s="82">
        <f t="shared" si="10"/>
        <v>16172.960000000028</v>
      </c>
    </row>
    <row r="416" spans="1:5" ht="15" customHeight="1">
      <c r="A416" s="39" t="s">
        <v>23</v>
      </c>
      <c r="B416" s="70">
        <v>41442</v>
      </c>
      <c r="C416" s="71" t="s">
        <v>591</v>
      </c>
      <c r="D416" s="72">
        <v>100.1</v>
      </c>
      <c r="E416" s="82">
        <f t="shared" si="10"/>
        <v>16273.060000000029</v>
      </c>
    </row>
    <row r="417" spans="1:5" ht="15" customHeight="1">
      <c r="A417" s="39" t="s">
        <v>23</v>
      </c>
      <c r="B417" s="70">
        <v>41442</v>
      </c>
      <c r="C417" s="71" t="s">
        <v>592</v>
      </c>
      <c r="D417" s="72">
        <v>50.05</v>
      </c>
      <c r="E417" s="82">
        <f t="shared" si="10"/>
        <v>16323.110000000028</v>
      </c>
    </row>
    <row r="418" spans="1:5" ht="15" customHeight="1">
      <c r="A418" s="39" t="s">
        <v>23</v>
      </c>
      <c r="B418" s="70">
        <v>41442</v>
      </c>
      <c r="C418" s="71" t="s">
        <v>593</v>
      </c>
      <c r="D418" s="72">
        <v>12.65</v>
      </c>
      <c r="E418" s="82">
        <f t="shared" si="10"/>
        <v>16335.760000000028</v>
      </c>
    </row>
    <row r="419" spans="1:5" ht="15" customHeight="1">
      <c r="A419" s="39" t="s">
        <v>23</v>
      </c>
      <c r="B419" s="70">
        <v>41442</v>
      </c>
      <c r="C419" s="71" t="s">
        <v>594</v>
      </c>
      <c r="D419" s="72">
        <v>50.05</v>
      </c>
      <c r="E419" s="82">
        <f t="shared" si="10"/>
        <v>16385.810000000027</v>
      </c>
    </row>
    <row r="420" spans="1:5" ht="15" customHeight="1">
      <c r="A420" s="39" t="s">
        <v>23</v>
      </c>
      <c r="B420" s="70">
        <v>41442</v>
      </c>
      <c r="C420" s="71" t="s">
        <v>595</v>
      </c>
      <c r="D420" s="72">
        <v>19.7</v>
      </c>
      <c r="E420" s="82">
        <f t="shared" si="10"/>
        <v>16405.510000000028</v>
      </c>
    </row>
    <row r="421" spans="1:5" ht="15" customHeight="1">
      <c r="A421" s="39" t="s">
        <v>23</v>
      </c>
      <c r="B421" s="70">
        <v>41442</v>
      </c>
      <c r="C421" s="71" t="s">
        <v>596</v>
      </c>
      <c r="D421" s="72">
        <v>45.7</v>
      </c>
      <c r="E421" s="82">
        <f t="shared" si="10"/>
        <v>16451.210000000028</v>
      </c>
    </row>
    <row r="422" spans="1:5" ht="15" customHeight="1">
      <c r="A422" s="39" t="s">
        <v>23</v>
      </c>
      <c r="B422" s="70">
        <v>41442</v>
      </c>
      <c r="C422" s="71" t="s">
        <v>597</v>
      </c>
      <c r="D422" s="72">
        <v>25.3</v>
      </c>
      <c r="E422" s="82">
        <f t="shared" si="10"/>
        <v>16476.510000000028</v>
      </c>
    </row>
    <row r="423" spans="1:5" ht="15" customHeight="1">
      <c r="A423" s="39" t="s">
        <v>23</v>
      </c>
      <c r="B423" s="70">
        <v>41442</v>
      </c>
      <c r="C423" s="71" t="s">
        <v>598</v>
      </c>
      <c r="D423" s="72">
        <v>22.85</v>
      </c>
      <c r="E423" s="82">
        <f t="shared" si="10"/>
        <v>16499.360000000026</v>
      </c>
    </row>
    <row r="424" spans="1:5" ht="15" customHeight="1">
      <c r="A424" s="39" t="s">
        <v>23</v>
      </c>
      <c r="B424" s="70">
        <v>41443</v>
      </c>
      <c r="C424" s="71" t="s">
        <v>599</v>
      </c>
      <c r="D424" s="72">
        <v>39.4</v>
      </c>
      <c r="E424" s="82">
        <f t="shared" si="10"/>
        <v>16538.760000000028</v>
      </c>
    </row>
    <row r="425" spans="1:5" ht="15" customHeight="1">
      <c r="A425" s="39" t="s">
        <v>23</v>
      </c>
      <c r="B425" s="70">
        <v>41443</v>
      </c>
      <c r="C425" s="71" t="s">
        <v>600</v>
      </c>
      <c r="D425" s="72">
        <v>9.85</v>
      </c>
      <c r="E425" s="82">
        <f t="shared" si="10"/>
        <v>16548.610000000026</v>
      </c>
    </row>
    <row r="426" spans="1:5" ht="15" customHeight="1">
      <c r="A426" s="39" t="s">
        <v>23</v>
      </c>
      <c r="B426" s="70">
        <v>41443</v>
      </c>
      <c r="C426" s="71" t="s">
        <v>600</v>
      </c>
      <c r="D426" s="72">
        <v>22.85</v>
      </c>
      <c r="E426" s="82">
        <f t="shared" si="10"/>
        <v>16571.460000000025</v>
      </c>
    </row>
    <row r="427" spans="1:5" ht="15" customHeight="1">
      <c r="A427" s="39" t="s">
        <v>23</v>
      </c>
      <c r="B427" s="70">
        <v>41443</v>
      </c>
      <c r="C427" s="71" t="s">
        <v>601</v>
      </c>
      <c r="D427" s="72">
        <v>61.05</v>
      </c>
      <c r="E427" s="82">
        <f t="shared" si="10"/>
        <v>16632.510000000024</v>
      </c>
    </row>
    <row r="428" spans="1:5" ht="15" customHeight="1">
      <c r="A428" s="39" t="s">
        <v>23</v>
      </c>
      <c r="B428" s="70">
        <v>41443</v>
      </c>
      <c r="C428" s="71" t="s">
        <v>602</v>
      </c>
      <c r="D428" s="72">
        <v>122.1</v>
      </c>
      <c r="E428" s="82">
        <f t="shared" si="10"/>
        <v>16754.610000000022</v>
      </c>
    </row>
    <row r="429" spans="1:5" ht="15" customHeight="1">
      <c r="A429" s="39" t="s">
        <v>23</v>
      </c>
      <c r="B429" s="70">
        <v>41443</v>
      </c>
      <c r="C429" s="71" t="s">
        <v>602</v>
      </c>
      <c r="D429" s="72">
        <v>45.7</v>
      </c>
      <c r="E429" s="82">
        <f t="shared" si="10"/>
        <v>16800.310000000023</v>
      </c>
    </row>
    <row r="430" spans="1:5" ht="15" customHeight="1">
      <c r="A430" s="39" t="s">
        <v>23</v>
      </c>
      <c r="B430" s="70">
        <v>41443</v>
      </c>
      <c r="C430" s="71" t="s">
        <v>603</v>
      </c>
      <c r="D430" s="72">
        <v>122.1</v>
      </c>
      <c r="E430" s="82">
        <f t="shared" si="10"/>
        <v>16922.410000000022</v>
      </c>
    </row>
    <row r="431" spans="1:5" ht="15" customHeight="1">
      <c r="A431" s="39" t="s">
        <v>23</v>
      </c>
      <c r="B431" s="70">
        <v>41443</v>
      </c>
      <c r="C431" s="71" t="s">
        <v>604</v>
      </c>
      <c r="D431" s="72">
        <v>50.05</v>
      </c>
      <c r="E431" s="82">
        <f t="shared" si="10"/>
        <v>16972.460000000021</v>
      </c>
    </row>
    <row r="432" spans="1:5" ht="15" customHeight="1">
      <c r="A432" s="39" t="s">
        <v>23</v>
      </c>
      <c r="B432" s="70">
        <v>41443</v>
      </c>
      <c r="C432" s="71" t="s">
        <v>605</v>
      </c>
      <c r="D432" s="72">
        <v>45.7</v>
      </c>
      <c r="E432" s="82">
        <f t="shared" si="10"/>
        <v>17018.160000000022</v>
      </c>
    </row>
    <row r="433" spans="1:5" ht="15" customHeight="1">
      <c r="A433" s="39" t="s">
        <v>23</v>
      </c>
      <c r="B433" s="70">
        <v>41443</v>
      </c>
      <c r="C433" s="71" t="s">
        <v>606</v>
      </c>
      <c r="D433" s="72">
        <v>19.7</v>
      </c>
      <c r="E433" s="82">
        <f t="shared" si="10"/>
        <v>17037.860000000022</v>
      </c>
    </row>
    <row r="434" spans="1:5" ht="15" customHeight="1">
      <c r="A434" s="39" t="s">
        <v>23</v>
      </c>
      <c r="B434" s="70">
        <v>41443</v>
      </c>
      <c r="C434" s="71" t="s">
        <v>606</v>
      </c>
      <c r="D434" s="72">
        <v>25.3</v>
      </c>
      <c r="E434" s="82">
        <f t="shared" si="10"/>
        <v>17063.160000000022</v>
      </c>
    </row>
    <row r="435" spans="1:5" ht="15" customHeight="1">
      <c r="A435" s="39" t="s">
        <v>23</v>
      </c>
      <c r="B435" s="70">
        <v>41443</v>
      </c>
      <c r="C435" s="71" t="s">
        <v>607</v>
      </c>
      <c r="D435" s="72">
        <v>45.7</v>
      </c>
      <c r="E435" s="82">
        <f t="shared" si="10"/>
        <v>17108.860000000022</v>
      </c>
    </row>
    <row r="436" spans="1:5" ht="15" customHeight="1">
      <c r="A436" s="39" t="s">
        <v>23</v>
      </c>
      <c r="B436" s="70">
        <v>41443</v>
      </c>
      <c r="C436" s="71" t="s">
        <v>608</v>
      </c>
      <c r="D436" s="72">
        <v>61.05</v>
      </c>
      <c r="E436" s="82">
        <f t="shared" si="10"/>
        <v>17169.910000000022</v>
      </c>
    </row>
    <row r="437" spans="1:5" ht="15" customHeight="1">
      <c r="A437" s="39" t="s">
        <v>23</v>
      </c>
      <c r="B437" s="70">
        <v>41443</v>
      </c>
      <c r="C437" s="71" t="s">
        <v>609</v>
      </c>
      <c r="D437" s="72">
        <v>25.3</v>
      </c>
      <c r="E437" s="82">
        <f t="shared" si="10"/>
        <v>17195.210000000021</v>
      </c>
    </row>
    <row r="438" spans="1:5" ht="15" customHeight="1">
      <c r="A438" s="39" t="s">
        <v>23</v>
      </c>
      <c r="B438" s="70">
        <v>41443</v>
      </c>
      <c r="C438" s="71" t="s">
        <v>610</v>
      </c>
      <c r="D438" s="72">
        <v>45.7</v>
      </c>
      <c r="E438" s="82">
        <f t="shared" si="10"/>
        <v>17240.910000000022</v>
      </c>
    </row>
    <row r="439" spans="1:5" ht="15" customHeight="1">
      <c r="A439" s="39" t="s">
        <v>23</v>
      </c>
      <c r="B439" s="70">
        <v>41443</v>
      </c>
      <c r="C439" s="71" t="s">
        <v>611</v>
      </c>
      <c r="D439" s="72">
        <v>25.3</v>
      </c>
      <c r="E439" s="82">
        <f t="shared" si="10"/>
        <v>17266.210000000021</v>
      </c>
    </row>
    <row r="440" spans="1:5" ht="15" customHeight="1">
      <c r="A440" s="39" t="s">
        <v>23</v>
      </c>
      <c r="B440" s="70">
        <v>41443</v>
      </c>
      <c r="C440" s="71" t="s">
        <v>612</v>
      </c>
      <c r="D440" s="72">
        <v>12.65</v>
      </c>
      <c r="E440" s="82">
        <f t="shared" si="10"/>
        <v>17278.860000000022</v>
      </c>
    </row>
    <row r="441" spans="1:5" ht="15" customHeight="1">
      <c r="A441" s="39" t="s">
        <v>23</v>
      </c>
      <c r="B441" s="70">
        <v>41443</v>
      </c>
      <c r="C441" s="71" t="s">
        <v>613</v>
      </c>
      <c r="D441" s="72">
        <v>9.85</v>
      </c>
      <c r="E441" s="82">
        <f t="shared" si="10"/>
        <v>17288.710000000021</v>
      </c>
    </row>
    <row r="442" spans="1:5" ht="15" customHeight="1">
      <c r="A442" s="39" t="s">
        <v>23</v>
      </c>
      <c r="B442" s="70">
        <v>41443</v>
      </c>
      <c r="C442" s="71" t="s">
        <v>614</v>
      </c>
      <c r="D442" s="72">
        <v>50.05</v>
      </c>
      <c r="E442" s="82">
        <f t="shared" si="10"/>
        <v>17338.76000000002</v>
      </c>
    </row>
    <row r="443" spans="1:5" ht="15" customHeight="1">
      <c r="A443" s="39" t="s">
        <v>23</v>
      </c>
      <c r="B443" s="70">
        <v>41443</v>
      </c>
      <c r="C443" s="71" t="s">
        <v>615</v>
      </c>
      <c r="D443" s="72">
        <v>50.05</v>
      </c>
      <c r="E443" s="82">
        <f t="shared" si="10"/>
        <v>17388.810000000019</v>
      </c>
    </row>
    <row r="444" spans="1:5" ht="15" customHeight="1">
      <c r="A444" s="39" t="s">
        <v>23</v>
      </c>
      <c r="B444" s="70">
        <v>41443</v>
      </c>
      <c r="C444" s="71" t="s">
        <v>616</v>
      </c>
      <c r="D444" s="72">
        <v>9.85</v>
      </c>
      <c r="E444" s="82">
        <f t="shared" si="10"/>
        <v>17398.660000000018</v>
      </c>
    </row>
    <row r="445" spans="1:5" ht="15" customHeight="1">
      <c r="A445" s="39" t="s">
        <v>23</v>
      </c>
      <c r="B445" s="70">
        <v>41443</v>
      </c>
      <c r="C445" s="71" t="s">
        <v>617</v>
      </c>
      <c r="D445" s="72">
        <v>61.05</v>
      </c>
      <c r="E445" s="82">
        <f t="shared" si="10"/>
        <v>17459.710000000017</v>
      </c>
    </row>
    <row r="446" spans="1:5" ht="15" customHeight="1">
      <c r="A446" s="39" t="s">
        <v>23</v>
      </c>
      <c r="B446" s="70">
        <v>41443</v>
      </c>
      <c r="C446" s="71" t="s">
        <v>618</v>
      </c>
      <c r="D446" s="72">
        <v>9.85</v>
      </c>
      <c r="E446" s="82">
        <f t="shared" si="10"/>
        <v>17469.560000000016</v>
      </c>
    </row>
    <row r="447" spans="1:5" ht="15" customHeight="1">
      <c r="A447" s="39" t="s">
        <v>23</v>
      </c>
      <c r="B447" s="70">
        <v>41443</v>
      </c>
      <c r="C447" s="71" t="s">
        <v>619</v>
      </c>
      <c r="D447" s="72">
        <v>25.3</v>
      </c>
      <c r="E447" s="82">
        <f t="shared" si="10"/>
        <v>17494.860000000015</v>
      </c>
    </row>
    <row r="448" spans="1:5" ht="15" customHeight="1">
      <c r="A448" s="39" t="s">
        <v>23</v>
      </c>
      <c r="B448" s="70">
        <v>41443</v>
      </c>
      <c r="C448" s="71" t="s">
        <v>607</v>
      </c>
      <c r="D448" s="72">
        <v>19.7</v>
      </c>
      <c r="E448" s="82">
        <f t="shared" si="10"/>
        <v>17514.560000000016</v>
      </c>
    </row>
    <row r="449" spans="1:5" ht="15" customHeight="1">
      <c r="A449" s="39" t="s">
        <v>23</v>
      </c>
      <c r="B449" s="70">
        <v>41443</v>
      </c>
      <c r="C449" s="71" t="s">
        <v>620</v>
      </c>
      <c r="D449" s="72">
        <v>19.7</v>
      </c>
      <c r="E449" s="82">
        <f t="shared" si="10"/>
        <v>17534.260000000017</v>
      </c>
    </row>
    <row r="450" spans="1:5" ht="15" customHeight="1">
      <c r="A450" s="39" t="s">
        <v>23</v>
      </c>
      <c r="B450" s="70">
        <v>41443</v>
      </c>
      <c r="C450" s="71" t="s">
        <v>621</v>
      </c>
      <c r="D450" s="72">
        <v>12.65</v>
      </c>
      <c r="E450" s="82">
        <f t="shared" si="10"/>
        <v>17546.910000000018</v>
      </c>
    </row>
    <row r="451" spans="1:5" ht="15" customHeight="1">
      <c r="A451" s="39" t="s">
        <v>23</v>
      </c>
      <c r="B451" s="70">
        <v>41443</v>
      </c>
      <c r="C451" s="71" t="s">
        <v>622</v>
      </c>
      <c r="D451" s="72">
        <v>61.05</v>
      </c>
      <c r="E451" s="82">
        <f t="shared" si="10"/>
        <v>17607.960000000017</v>
      </c>
    </row>
    <row r="452" spans="1:5" ht="15" customHeight="1">
      <c r="A452" s="39" t="s">
        <v>23</v>
      </c>
      <c r="B452" s="70">
        <v>41443</v>
      </c>
      <c r="C452" s="71" t="s">
        <v>623</v>
      </c>
      <c r="D452" s="72">
        <v>50.05</v>
      </c>
      <c r="E452" s="82">
        <f t="shared" si="10"/>
        <v>17658.010000000017</v>
      </c>
    </row>
    <row r="453" spans="1:5" ht="15" customHeight="1">
      <c r="A453" s="39" t="s">
        <v>23</v>
      </c>
      <c r="B453" s="70">
        <v>41443</v>
      </c>
      <c r="C453" s="71" t="s">
        <v>624</v>
      </c>
      <c r="D453" s="72">
        <v>12.65</v>
      </c>
      <c r="E453" s="82">
        <f t="shared" ref="E453:E618" si="11">E452+D453</f>
        <v>17670.660000000018</v>
      </c>
    </row>
    <row r="454" spans="1:5" ht="15" customHeight="1">
      <c r="A454" s="39" t="s">
        <v>23</v>
      </c>
      <c r="B454" s="70">
        <v>41443</v>
      </c>
      <c r="C454" s="71" t="s">
        <v>625</v>
      </c>
      <c r="D454" s="72">
        <v>25.3</v>
      </c>
      <c r="E454" s="82">
        <f t="shared" si="11"/>
        <v>17695.960000000017</v>
      </c>
    </row>
    <row r="455" spans="1:5" ht="15" customHeight="1">
      <c r="A455" s="39" t="s">
        <v>23</v>
      </c>
      <c r="B455" s="70">
        <v>41443</v>
      </c>
      <c r="C455" s="71" t="s">
        <v>626</v>
      </c>
      <c r="D455" s="72">
        <v>45.7</v>
      </c>
      <c r="E455" s="82">
        <f t="shared" si="11"/>
        <v>17741.660000000018</v>
      </c>
    </row>
    <row r="456" spans="1:5" ht="15" customHeight="1">
      <c r="A456" s="39" t="s">
        <v>23</v>
      </c>
      <c r="B456" s="70">
        <v>41443</v>
      </c>
      <c r="C456" s="71" t="s">
        <v>627</v>
      </c>
      <c r="D456" s="72">
        <v>17</v>
      </c>
      <c r="E456" s="82">
        <f t="shared" si="11"/>
        <v>17758.660000000018</v>
      </c>
    </row>
    <row r="457" spans="1:5" ht="15" customHeight="1">
      <c r="A457" s="39" t="s">
        <v>23</v>
      </c>
      <c r="B457" s="70">
        <v>41443</v>
      </c>
      <c r="C457" s="71" t="s">
        <v>628</v>
      </c>
      <c r="D457" s="72">
        <v>25.3</v>
      </c>
      <c r="E457" s="82">
        <f t="shared" si="11"/>
        <v>17783.960000000017</v>
      </c>
    </row>
    <row r="458" spans="1:5" ht="15" customHeight="1">
      <c r="A458" s="39" t="s">
        <v>23</v>
      </c>
      <c r="B458" s="70">
        <v>41443</v>
      </c>
      <c r="C458" s="71" t="s">
        <v>7</v>
      </c>
      <c r="D458" s="72">
        <v>45.7</v>
      </c>
      <c r="E458" s="82">
        <f t="shared" si="11"/>
        <v>17829.660000000018</v>
      </c>
    </row>
    <row r="459" spans="1:5" ht="15" customHeight="1">
      <c r="A459" s="39" t="s">
        <v>23</v>
      </c>
      <c r="B459" s="70">
        <v>41443</v>
      </c>
      <c r="C459" s="71" t="s">
        <v>629</v>
      </c>
      <c r="D459" s="72">
        <v>25.3</v>
      </c>
      <c r="E459" s="82">
        <f t="shared" si="11"/>
        <v>17854.960000000017</v>
      </c>
    </row>
    <row r="460" spans="1:5" ht="15" customHeight="1">
      <c r="A460" s="39" t="s">
        <v>23</v>
      </c>
      <c r="B460" s="70">
        <v>41443</v>
      </c>
      <c r="C460" s="71" t="s">
        <v>630</v>
      </c>
      <c r="D460" s="72">
        <v>61.05</v>
      </c>
      <c r="E460" s="82">
        <f t="shared" si="11"/>
        <v>17916.010000000017</v>
      </c>
    </row>
    <row r="461" spans="1:5" ht="15" customHeight="1">
      <c r="A461" s="39" t="s">
        <v>23</v>
      </c>
      <c r="B461" s="70">
        <v>41443</v>
      </c>
      <c r="C461" s="71" t="s">
        <v>631</v>
      </c>
      <c r="D461" s="72">
        <v>19.7</v>
      </c>
      <c r="E461" s="82">
        <f t="shared" si="11"/>
        <v>17935.710000000017</v>
      </c>
    </row>
    <row r="462" spans="1:5" ht="15" customHeight="1">
      <c r="A462" s="39" t="s">
        <v>23</v>
      </c>
      <c r="B462" s="70">
        <v>41443</v>
      </c>
      <c r="C462" s="71" t="s">
        <v>632</v>
      </c>
      <c r="D462" s="72">
        <v>19.7</v>
      </c>
      <c r="E462" s="82">
        <f t="shared" si="11"/>
        <v>17955.410000000018</v>
      </c>
    </row>
    <row r="463" spans="1:5" ht="15" customHeight="1">
      <c r="A463" s="39" t="s">
        <v>23</v>
      </c>
      <c r="B463" s="70">
        <v>41443</v>
      </c>
      <c r="C463" s="71" t="s">
        <v>633</v>
      </c>
      <c r="D463" s="72">
        <v>22.85</v>
      </c>
      <c r="E463" s="82">
        <f t="shared" si="11"/>
        <v>17978.260000000017</v>
      </c>
    </row>
    <row r="464" spans="1:5" ht="15" customHeight="1">
      <c r="A464" s="39" t="s">
        <v>23</v>
      </c>
      <c r="B464" s="70">
        <v>41443</v>
      </c>
      <c r="C464" s="71" t="s">
        <v>634</v>
      </c>
      <c r="D464" s="72">
        <v>45.7</v>
      </c>
      <c r="E464" s="82">
        <f t="shared" si="11"/>
        <v>18023.960000000017</v>
      </c>
    </row>
    <row r="465" spans="1:5" ht="15" customHeight="1">
      <c r="A465" s="39" t="s">
        <v>23</v>
      </c>
      <c r="B465" s="70">
        <v>41443</v>
      </c>
      <c r="C465" s="71" t="s">
        <v>635</v>
      </c>
      <c r="D465" s="72">
        <v>20</v>
      </c>
      <c r="E465" s="82">
        <f t="shared" si="11"/>
        <v>18043.960000000017</v>
      </c>
    </row>
    <row r="466" spans="1:5" ht="15" customHeight="1">
      <c r="A466" s="39" t="s">
        <v>23</v>
      </c>
      <c r="B466" s="70">
        <v>41443</v>
      </c>
      <c r="C466" s="71" t="s">
        <v>636</v>
      </c>
      <c r="D466" s="72">
        <v>19.7</v>
      </c>
      <c r="E466" s="82">
        <f t="shared" si="11"/>
        <v>18063.660000000018</v>
      </c>
    </row>
    <row r="467" spans="1:5" ht="15" customHeight="1">
      <c r="A467" s="39" t="s">
        <v>23</v>
      </c>
      <c r="B467" s="70">
        <v>41443</v>
      </c>
      <c r="C467" s="71" t="s">
        <v>637</v>
      </c>
      <c r="D467" s="72">
        <v>70.55</v>
      </c>
      <c r="E467" s="82">
        <f t="shared" si="11"/>
        <v>18134.210000000017</v>
      </c>
    </row>
    <row r="468" spans="1:5" ht="15" customHeight="1">
      <c r="A468" s="39" t="s">
        <v>23</v>
      </c>
      <c r="B468" s="70">
        <v>41443</v>
      </c>
      <c r="C468" s="71" t="s">
        <v>638</v>
      </c>
      <c r="D468" s="72">
        <v>9.85</v>
      </c>
      <c r="E468" s="82">
        <f t="shared" si="11"/>
        <v>18144.060000000016</v>
      </c>
    </row>
    <row r="469" spans="1:5" ht="15" customHeight="1">
      <c r="A469" s="39" t="s">
        <v>23</v>
      </c>
      <c r="B469" s="70">
        <v>41443</v>
      </c>
      <c r="C469" s="71" t="s">
        <v>639</v>
      </c>
      <c r="D469" s="72">
        <v>9.85</v>
      </c>
      <c r="E469" s="82">
        <f t="shared" si="11"/>
        <v>18153.910000000014</v>
      </c>
    </row>
    <row r="470" spans="1:5" ht="15" customHeight="1">
      <c r="A470" s="39" t="s">
        <v>23</v>
      </c>
      <c r="B470" s="70">
        <v>41443</v>
      </c>
      <c r="C470" s="71" t="s">
        <v>640</v>
      </c>
      <c r="D470" s="72">
        <v>9.85</v>
      </c>
      <c r="E470" s="82">
        <f t="shared" si="11"/>
        <v>18163.760000000013</v>
      </c>
    </row>
    <row r="471" spans="1:5" ht="15" customHeight="1">
      <c r="A471" s="39" t="s">
        <v>23</v>
      </c>
      <c r="B471" s="70">
        <v>41443</v>
      </c>
      <c r="C471" s="71" t="s">
        <v>641</v>
      </c>
      <c r="D471" s="72">
        <v>19.7</v>
      </c>
      <c r="E471" s="82">
        <f t="shared" si="11"/>
        <v>18183.460000000014</v>
      </c>
    </row>
    <row r="472" spans="1:5" ht="15" customHeight="1">
      <c r="A472" s="39" t="s">
        <v>23</v>
      </c>
      <c r="B472" s="70">
        <v>41443</v>
      </c>
      <c r="C472" s="71" t="s">
        <v>642</v>
      </c>
      <c r="D472" s="72">
        <v>45.7</v>
      </c>
      <c r="E472" s="82">
        <f t="shared" si="11"/>
        <v>18229.160000000014</v>
      </c>
    </row>
    <row r="473" spans="1:5" ht="15" customHeight="1">
      <c r="A473" s="39" t="s">
        <v>23</v>
      </c>
      <c r="B473" s="70">
        <v>41443</v>
      </c>
      <c r="C473" s="71" t="s">
        <v>643</v>
      </c>
      <c r="D473" s="72">
        <v>19.7</v>
      </c>
      <c r="E473" s="82">
        <f t="shared" si="11"/>
        <v>18248.860000000015</v>
      </c>
    </row>
    <row r="474" spans="1:5" ht="15" customHeight="1">
      <c r="A474" s="39" t="s">
        <v>23</v>
      </c>
      <c r="B474" s="70">
        <v>41443</v>
      </c>
      <c r="C474" s="71" t="s">
        <v>644</v>
      </c>
      <c r="D474" s="72">
        <v>25.3</v>
      </c>
      <c r="E474" s="82">
        <f t="shared" si="11"/>
        <v>18274.160000000014</v>
      </c>
    </row>
    <row r="475" spans="1:5" ht="15" customHeight="1">
      <c r="A475" s="39" t="s">
        <v>23</v>
      </c>
      <c r="B475" s="70">
        <v>41443</v>
      </c>
      <c r="C475" s="71" t="s">
        <v>645</v>
      </c>
      <c r="D475" s="72">
        <v>19.7</v>
      </c>
      <c r="E475" s="82">
        <f t="shared" si="11"/>
        <v>18293.860000000015</v>
      </c>
    </row>
    <row r="476" spans="1:5" ht="15" customHeight="1">
      <c r="A476" s="39" t="s">
        <v>23</v>
      </c>
      <c r="B476" s="70">
        <v>41443</v>
      </c>
      <c r="C476" s="71" t="s">
        <v>646</v>
      </c>
      <c r="D476" s="72">
        <v>19.7</v>
      </c>
      <c r="E476" s="82">
        <f t="shared" si="11"/>
        <v>18313.560000000016</v>
      </c>
    </row>
    <row r="477" spans="1:5" ht="15" customHeight="1">
      <c r="A477" s="39" t="s">
        <v>23</v>
      </c>
      <c r="B477" s="70">
        <v>41443</v>
      </c>
      <c r="C477" s="71" t="s">
        <v>647</v>
      </c>
      <c r="D477" s="72">
        <v>45.7</v>
      </c>
      <c r="E477" s="82">
        <f t="shared" si="11"/>
        <v>18359.260000000017</v>
      </c>
    </row>
    <row r="478" spans="1:5" ht="15" customHeight="1">
      <c r="A478" s="39" t="s">
        <v>23</v>
      </c>
      <c r="B478" s="70">
        <v>41443</v>
      </c>
      <c r="C478" s="71" t="s">
        <v>648</v>
      </c>
      <c r="D478" s="72">
        <v>30</v>
      </c>
      <c r="E478" s="82">
        <f t="shared" si="11"/>
        <v>18389.260000000017</v>
      </c>
    </row>
    <row r="479" spans="1:5" ht="15" customHeight="1">
      <c r="A479" s="39" t="s">
        <v>23</v>
      </c>
      <c r="B479" s="70">
        <v>41443</v>
      </c>
      <c r="C479" s="71" t="s">
        <v>649</v>
      </c>
      <c r="D479" s="72">
        <v>122.1</v>
      </c>
      <c r="E479" s="82">
        <f t="shared" si="11"/>
        <v>18511.360000000015</v>
      </c>
    </row>
    <row r="480" spans="1:5" ht="15" customHeight="1">
      <c r="A480" s="39" t="s">
        <v>23</v>
      </c>
      <c r="B480" s="70">
        <v>41443</v>
      </c>
      <c r="C480" s="71" t="s">
        <v>650</v>
      </c>
      <c r="D480" s="72">
        <v>25.3</v>
      </c>
      <c r="E480" s="82">
        <f t="shared" si="11"/>
        <v>18536.660000000014</v>
      </c>
    </row>
    <row r="481" spans="1:5" ht="15" customHeight="1">
      <c r="A481" s="39" t="s">
        <v>23</v>
      </c>
      <c r="B481" s="70">
        <v>41443</v>
      </c>
      <c r="C481" s="71" t="s">
        <v>651</v>
      </c>
      <c r="D481" s="72">
        <v>61.05</v>
      </c>
      <c r="E481" s="82">
        <f t="shared" si="11"/>
        <v>18597.710000000014</v>
      </c>
    </row>
    <row r="482" spans="1:5" ht="15" customHeight="1">
      <c r="A482" s="39" t="s">
        <v>23</v>
      </c>
      <c r="B482" s="70">
        <v>41443</v>
      </c>
      <c r="C482" s="71" t="s">
        <v>652</v>
      </c>
      <c r="D482" s="72">
        <v>50.05</v>
      </c>
      <c r="E482" s="82">
        <f t="shared" si="11"/>
        <v>18647.760000000013</v>
      </c>
    </row>
    <row r="483" spans="1:5" ht="15" customHeight="1">
      <c r="A483" s="39" t="s">
        <v>23</v>
      </c>
      <c r="B483" s="70">
        <v>41443</v>
      </c>
      <c r="C483" s="71" t="s">
        <v>653</v>
      </c>
      <c r="D483" s="72">
        <v>61.05</v>
      </c>
      <c r="E483" s="82">
        <f t="shared" si="11"/>
        <v>18708.810000000012</v>
      </c>
    </row>
    <row r="484" spans="1:5" ht="15" customHeight="1">
      <c r="A484" s="39" t="s">
        <v>23</v>
      </c>
      <c r="B484" s="70">
        <v>41443</v>
      </c>
      <c r="C484" s="71" t="s">
        <v>654</v>
      </c>
      <c r="D484" s="72">
        <v>19.7</v>
      </c>
      <c r="E484" s="82">
        <f t="shared" si="11"/>
        <v>18728.510000000013</v>
      </c>
    </row>
    <row r="485" spans="1:5" ht="15" customHeight="1">
      <c r="A485" s="39" t="s">
        <v>23</v>
      </c>
      <c r="B485" s="70">
        <v>41443</v>
      </c>
      <c r="C485" s="71" t="s">
        <v>655</v>
      </c>
      <c r="D485" s="72">
        <v>19.7</v>
      </c>
      <c r="E485" s="82">
        <f t="shared" si="11"/>
        <v>18748.210000000014</v>
      </c>
    </row>
    <row r="486" spans="1:5" ht="15" customHeight="1">
      <c r="A486" s="39" t="s">
        <v>23</v>
      </c>
      <c r="B486" s="70">
        <v>41443</v>
      </c>
      <c r="C486" s="71" t="s">
        <v>656</v>
      </c>
      <c r="D486" s="72">
        <v>100.1</v>
      </c>
      <c r="E486" s="82">
        <f t="shared" si="11"/>
        <v>18848.310000000012</v>
      </c>
    </row>
    <row r="487" spans="1:5" ht="15" customHeight="1">
      <c r="A487" s="39" t="s">
        <v>23</v>
      </c>
      <c r="B487" s="70">
        <v>41443</v>
      </c>
      <c r="C487" s="71" t="s">
        <v>657</v>
      </c>
      <c r="D487" s="72">
        <v>45.7</v>
      </c>
      <c r="E487" s="82">
        <f t="shared" si="11"/>
        <v>18894.010000000013</v>
      </c>
    </row>
    <row r="488" spans="1:5" ht="15" customHeight="1">
      <c r="A488" s="39" t="s">
        <v>23</v>
      </c>
      <c r="B488" s="70">
        <v>41443</v>
      </c>
      <c r="C488" s="71" t="s">
        <v>658</v>
      </c>
      <c r="D488" s="72">
        <v>45.7</v>
      </c>
      <c r="E488" s="82">
        <f t="shared" si="11"/>
        <v>18939.710000000014</v>
      </c>
    </row>
    <row r="489" spans="1:5" ht="15" customHeight="1">
      <c r="A489" s="39" t="s">
        <v>23</v>
      </c>
      <c r="B489" s="70">
        <v>41443</v>
      </c>
      <c r="C489" s="71" t="s">
        <v>659</v>
      </c>
      <c r="D489" s="72">
        <v>25.3</v>
      </c>
      <c r="E489" s="82">
        <f t="shared" si="11"/>
        <v>18965.010000000013</v>
      </c>
    </row>
    <row r="490" spans="1:5" ht="15" customHeight="1">
      <c r="A490" s="39" t="s">
        <v>23</v>
      </c>
      <c r="B490" s="70">
        <v>41443</v>
      </c>
      <c r="C490" s="71" t="s">
        <v>7</v>
      </c>
      <c r="D490" s="72">
        <v>19.7</v>
      </c>
      <c r="E490" s="82">
        <f t="shared" si="11"/>
        <v>18984.710000000014</v>
      </c>
    </row>
    <row r="491" spans="1:5" ht="15" customHeight="1">
      <c r="A491" s="39" t="s">
        <v>23</v>
      </c>
      <c r="B491" s="70">
        <v>41443</v>
      </c>
      <c r="C491" s="71" t="s">
        <v>660</v>
      </c>
      <c r="D491" s="72">
        <v>61.05</v>
      </c>
      <c r="E491" s="82">
        <f t="shared" si="11"/>
        <v>19045.760000000013</v>
      </c>
    </row>
    <row r="492" spans="1:5" ht="15" customHeight="1">
      <c r="A492" s="39" t="s">
        <v>23</v>
      </c>
      <c r="B492" s="70">
        <v>41443</v>
      </c>
      <c r="C492" s="71" t="s">
        <v>661</v>
      </c>
      <c r="D492" s="72">
        <v>50.05</v>
      </c>
      <c r="E492" s="82">
        <f t="shared" si="11"/>
        <v>19095.810000000012</v>
      </c>
    </row>
    <row r="493" spans="1:5" ht="15" customHeight="1">
      <c r="A493" s="39" t="s">
        <v>23</v>
      </c>
      <c r="B493" s="70">
        <v>41443</v>
      </c>
      <c r="C493" s="71" t="s">
        <v>662</v>
      </c>
      <c r="D493" s="72">
        <v>9.85</v>
      </c>
      <c r="E493" s="82">
        <f t="shared" si="11"/>
        <v>19105.660000000011</v>
      </c>
    </row>
    <row r="494" spans="1:5" ht="15" customHeight="1">
      <c r="A494" s="39" t="s">
        <v>23</v>
      </c>
      <c r="B494" s="70">
        <v>41443</v>
      </c>
      <c r="C494" s="71" t="s">
        <v>663</v>
      </c>
      <c r="D494" s="72">
        <v>19.7</v>
      </c>
      <c r="E494" s="82">
        <f t="shared" si="11"/>
        <v>19125.360000000011</v>
      </c>
    </row>
    <row r="495" spans="1:5" ht="15" customHeight="1">
      <c r="A495" s="39" t="s">
        <v>23</v>
      </c>
      <c r="B495" s="70">
        <v>41443</v>
      </c>
      <c r="C495" s="71" t="s">
        <v>664</v>
      </c>
      <c r="D495" s="72">
        <v>25.3</v>
      </c>
      <c r="E495" s="82">
        <f t="shared" si="11"/>
        <v>19150.660000000011</v>
      </c>
    </row>
    <row r="496" spans="1:5" ht="15" customHeight="1">
      <c r="A496" s="39" t="s">
        <v>23</v>
      </c>
      <c r="B496" s="70">
        <v>41443</v>
      </c>
      <c r="C496" s="71" t="s">
        <v>665</v>
      </c>
      <c r="D496" s="72">
        <v>25.3</v>
      </c>
      <c r="E496" s="82">
        <f t="shared" si="11"/>
        <v>19175.96000000001</v>
      </c>
    </row>
    <row r="497" spans="1:5" ht="15" customHeight="1">
      <c r="A497" s="39" t="s">
        <v>23</v>
      </c>
      <c r="B497" s="70">
        <v>41443</v>
      </c>
      <c r="C497" s="71" t="s">
        <v>666</v>
      </c>
      <c r="D497" s="72">
        <v>19.7</v>
      </c>
      <c r="E497" s="82">
        <f t="shared" si="11"/>
        <v>19195.660000000011</v>
      </c>
    </row>
    <row r="498" spans="1:5" ht="15" customHeight="1">
      <c r="A498" s="39" t="s">
        <v>23</v>
      </c>
      <c r="B498" s="70">
        <v>41444</v>
      </c>
      <c r="C498" s="71" t="s">
        <v>667</v>
      </c>
      <c r="D498" s="72">
        <v>45.7</v>
      </c>
      <c r="E498" s="82">
        <f t="shared" si="11"/>
        <v>19241.360000000011</v>
      </c>
    </row>
    <row r="499" spans="1:5" ht="15" customHeight="1">
      <c r="A499" s="39" t="s">
        <v>23</v>
      </c>
      <c r="B499" s="70">
        <v>41444</v>
      </c>
      <c r="C499" s="71" t="s">
        <v>668</v>
      </c>
      <c r="D499" s="72">
        <v>59.9</v>
      </c>
      <c r="E499" s="82">
        <f t="shared" si="11"/>
        <v>19301.260000000013</v>
      </c>
    </row>
    <row r="500" spans="1:5" ht="15" customHeight="1">
      <c r="A500" s="39" t="s">
        <v>23</v>
      </c>
      <c r="B500" s="70">
        <v>41444</v>
      </c>
      <c r="C500" s="71" t="s">
        <v>106</v>
      </c>
      <c r="D500" s="72">
        <v>122.1</v>
      </c>
      <c r="E500" s="82">
        <f t="shared" si="11"/>
        <v>19423.360000000011</v>
      </c>
    </row>
    <row r="501" spans="1:5" ht="15" customHeight="1">
      <c r="A501" s="39" t="s">
        <v>23</v>
      </c>
      <c r="B501" s="70">
        <v>41444</v>
      </c>
      <c r="C501" s="71" t="s">
        <v>106</v>
      </c>
      <c r="D501" s="72">
        <v>19.7</v>
      </c>
      <c r="E501" s="82">
        <f t="shared" si="11"/>
        <v>19443.060000000012</v>
      </c>
    </row>
    <row r="502" spans="1:5" ht="15" customHeight="1">
      <c r="A502" s="39" t="s">
        <v>23</v>
      </c>
      <c r="B502" s="70">
        <v>41444</v>
      </c>
      <c r="C502" s="71" t="s">
        <v>105</v>
      </c>
      <c r="D502" s="72">
        <v>45.7</v>
      </c>
      <c r="E502" s="82">
        <f t="shared" si="11"/>
        <v>19488.760000000013</v>
      </c>
    </row>
    <row r="503" spans="1:5" ht="15" customHeight="1">
      <c r="A503" s="39" t="s">
        <v>23</v>
      </c>
      <c r="B503" s="70">
        <v>41444</v>
      </c>
      <c r="C503" s="71" t="s">
        <v>669</v>
      </c>
      <c r="D503" s="72">
        <v>122.1</v>
      </c>
      <c r="E503" s="82">
        <f t="shared" si="11"/>
        <v>19610.860000000011</v>
      </c>
    </row>
    <row r="504" spans="1:5" ht="15" customHeight="1">
      <c r="A504" s="39" t="s">
        <v>23</v>
      </c>
      <c r="B504" s="70">
        <v>41444</v>
      </c>
      <c r="C504" s="71" t="s">
        <v>670</v>
      </c>
      <c r="D504" s="72">
        <v>61.05</v>
      </c>
      <c r="E504" s="82">
        <f t="shared" si="11"/>
        <v>19671.910000000011</v>
      </c>
    </row>
    <row r="505" spans="1:5" ht="15" customHeight="1">
      <c r="A505" s="39" t="s">
        <v>23</v>
      </c>
      <c r="B505" s="70">
        <v>41444</v>
      </c>
      <c r="C505" s="71" t="s">
        <v>670</v>
      </c>
      <c r="D505" s="72">
        <v>61.05</v>
      </c>
      <c r="E505" s="82">
        <f t="shared" si="11"/>
        <v>19732.96000000001</v>
      </c>
    </row>
    <row r="506" spans="1:5" ht="15" customHeight="1">
      <c r="A506" s="39" t="s">
        <v>23</v>
      </c>
      <c r="B506" s="70">
        <v>41444</v>
      </c>
      <c r="C506" s="71" t="s">
        <v>107</v>
      </c>
      <c r="D506" s="72">
        <v>61.05</v>
      </c>
      <c r="E506" s="82">
        <f t="shared" si="11"/>
        <v>19794.010000000009</v>
      </c>
    </row>
    <row r="507" spans="1:5" ht="15" customHeight="1">
      <c r="A507" s="39" t="s">
        <v>23</v>
      </c>
      <c r="B507" s="70">
        <v>41444</v>
      </c>
      <c r="C507" s="71" t="s">
        <v>107</v>
      </c>
      <c r="D507" s="72">
        <v>45.7</v>
      </c>
      <c r="E507" s="82">
        <f t="shared" si="11"/>
        <v>19839.71000000001</v>
      </c>
    </row>
    <row r="508" spans="1:5" ht="15" customHeight="1">
      <c r="A508" s="39" t="s">
        <v>23</v>
      </c>
      <c r="B508" s="70">
        <v>41444</v>
      </c>
      <c r="C508" s="71" t="s">
        <v>671</v>
      </c>
      <c r="D508" s="72">
        <v>19.7</v>
      </c>
      <c r="E508" s="82">
        <f t="shared" si="11"/>
        <v>19859.410000000011</v>
      </c>
    </row>
    <row r="509" spans="1:5" ht="15" customHeight="1">
      <c r="A509" s="39" t="s">
        <v>23</v>
      </c>
      <c r="B509" s="70">
        <v>41444</v>
      </c>
      <c r="C509" s="71" t="s">
        <v>672</v>
      </c>
      <c r="D509" s="72">
        <v>19.7</v>
      </c>
      <c r="E509" s="82">
        <f t="shared" si="11"/>
        <v>19879.110000000011</v>
      </c>
    </row>
    <row r="510" spans="1:5" ht="15" customHeight="1">
      <c r="A510" s="39" t="s">
        <v>23</v>
      </c>
      <c r="B510" s="70">
        <v>41444</v>
      </c>
      <c r="C510" s="71" t="s">
        <v>673</v>
      </c>
      <c r="D510" s="72">
        <v>44.3</v>
      </c>
      <c r="E510" s="82">
        <f t="shared" si="11"/>
        <v>19923.410000000011</v>
      </c>
    </row>
    <row r="511" spans="1:5" ht="15" customHeight="1">
      <c r="A511" s="39" t="s">
        <v>23</v>
      </c>
      <c r="B511" s="70">
        <v>41444</v>
      </c>
      <c r="C511" s="71" t="s">
        <v>674</v>
      </c>
      <c r="D511" s="72">
        <v>100.1</v>
      </c>
      <c r="E511" s="82">
        <f t="shared" si="11"/>
        <v>20023.510000000009</v>
      </c>
    </row>
    <row r="512" spans="1:5" ht="15" customHeight="1">
      <c r="A512" s="39" t="s">
        <v>23</v>
      </c>
      <c r="B512" s="70">
        <v>41444</v>
      </c>
      <c r="C512" s="71" t="s">
        <v>675</v>
      </c>
      <c r="D512" s="72">
        <v>12.65</v>
      </c>
      <c r="E512" s="82">
        <f t="shared" si="11"/>
        <v>20036.160000000011</v>
      </c>
    </row>
    <row r="513" spans="1:5" ht="15" customHeight="1">
      <c r="A513" s="39" t="s">
        <v>23</v>
      </c>
      <c r="B513" s="70">
        <v>41444</v>
      </c>
      <c r="C513" s="71" t="s">
        <v>676</v>
      </c>
      <c r="D513" s="72">
        <v>100.1</v>
      </c>
      <c r="E513" s="82">
        <f t="shared" si="11"/>
        <v>20136.260000000009</v>
      </c>
    </row>
    <row r="514" spans="1:5" ht="15" customHeight="1">
      <c r="A514" s="39" t="s">
        <v>23</v>
      </c>
      <c r="B514" s="70">
        <v>41444</v>
      </c>
      <c r="C514" s="71" t="s">
        <v>677</v>
      </c>
      <c r="D514" s="72">
        <v>9.85</v>
      </c>
      <c r="E514" s="82">
        <f t="shared" si="11"/>
        <v>20146.110000000008</v>
      </c>
    </row>
    <row r="515" spans="1:5" ht="15" customHeight="1">
      <c r="A515" s="39" t="s">
        <v>23</v>
      </c>
      <c r="B515" s="70">
        <v>41444</v>
      </c>
      <c r="C515" s="71" t="s">
        <v>678</v>
      </c>
      <c r="D515" s="72">
        <v>45.7</v>
      </c>
      <c r="E515" s="82">
        <f t="shared" si="11"/>
        <v>20191.810000000009</v>
      </c>
    </row>
    <row r="516" spans="1:5" ht="15" customHeight="1">
      <c r="A516" s="39" t="s">
        <v>23</v>
      </c>
      <c r="B516" s="70">
        <v>41444</v>
      </c>
      <c r="C516" s="71" t="s">
        <v>679</v>
      </c>
      <c r="D516" s="72">
        <v>19.7</v>
      </c>
      <c r="E516" s="82">
        <f t="shared" si="11"/>
        <v>20211.510000000009</v>
      </c>
    </row>
    <row r="517" spans="1:5" ht="15" customHeight="1">
      <c r="A517" s="39" t="s">
        <v>23</v>
      </c>
      <c r="B517" s="70">
        <v>41444</v>
      </c>
      <c r="C517" s="71" t="s">
        <v>680</v>
      </c>
      <c r="D517" s="72">
        <v>22.85</v>
      </c>
      <c r="E517" s="82">
        <f t="shared" si="11"/>
        <v>20234.360000000008</v>
      </c>
    </row>
    <row r="518" spans="1:5" ht="15" customHeight="1">
      <c r="A518" s="39" t="s">
        <v>23</v>
      </c>
      <c r="B518" s="70">
        <v>41444</v>
      </c>
      <c r="C518" s="71" t="s">
        <v>681</v>
      </c>
      <c r="D518" s="72">
        <v>61.05</v>
      </c>
      <c r="E518" s="82">
        <f t="shared" si="11"/>
        <v>20295.410000000007</v>
      </c>
    </row>
    <row r="519" spans="1:5" ht="15" customHeight="1">
      <c r="A519" s="39" t="s">
        <v>23</v>
      </c>
      <c r="B519" s="70">
        <v>41444</v>
      </c>
      <c r="C519" s="71" t="s">
        <v>682</v>
      </c>
      <c r="D519" s="72">
        <v>70.55</v>
      </c>
      <c r="E519" s="82">
        <f t="shared" si="11"/>
        <v>20365.960000000006</v>
      </c>
    </row>
    <row r="520" spans="1:5" ht="15" customHeight="1">
      <c r="A520" s="39" t="s">
        <v>23</v>
      </c>
      <c r="B520" s="70">
        <v>41444</v>
      </c>
      <c r="C520" s="71" t="s">
        <v>683</v>
      </c>
      <c r="D520" s="72">
        <v>100.1</v>
      </c>
      <c r="E520" s="82">
        <f t="shared" si="11"/>
        <v>20466.060000000005</v>
      </c>
    </row>
    <row r="521" spans="1:5" ht="15" customHeight="1">
      <c r="A521" s="39" t="s">
        <v>23</v>
      </c>
      <c r="B521" s="70">
        <v>41444</v>
      </c>
      <c r="C521" s="71" t="s">
        <v>684</v>
      </c>
      <c r="D521" s="72">
        <v>19.7</v>
      </c>
      <c r="E521" s="82">
        <f t="shared" si="11"/>
        <v>20485.760000000006</v>
      </c>
    </row>
    <row r="522" spans="1:5" ht="15" customHeight="1">
      <c r="A522" s="39" t="s">
        <v>23</v>
      </c>
      <c r="B522" s="70">
        <v>41444</v>
      </c>
      <c r="C522" s="71" t="s">
        <v>685</v>
      </c>
      <c r="D522" s="72">
        <v>61.05</v>
      </c>
      <c r="E522" s="82">
        <f t="shared" si="11"/>
        <v>20546.810000000005</v>
      </c>
    </row>
    <row r="523" spans="1:5" ht="15" customHeight="1">
      <c r="A523" s="39" t="s">
        <v>23</v>
      </c>
      <c r="B523" s="70">
        <v>41444</v>
      </c>
      <c r="C523" s="71" t="s">
        <v>686</v>
      </c>
      <c r="D523" s="72">
        <v>9.85</v>
      </c>
      <c r="E523" s="82">
        <f t="shared" si="11"/>
        <v>20556.660000000003</v>
      </c>
    </row>
    <row r="524" spans="1:5" ht="15" customHeight="1">
      <c r="A524" s="39" t="s">
        <v>23</v>
      </c>
      <c r="B524" s="70">
        <v>41444</v>
      </c>
      <c r="C524" s="71" t="s">
        <v>687</v>
      </c>
      <c r="D524" s="72">
        <v>50.05</v>
      </c>
      <c r="E524" s="82">
        <f t="shared" si="11"/>
        <v>20606.710000000003</v>
      </c>
    </row>
    <row r="525" spans="1:5" ht="15" customHeight="1">
      <c r="A525" s="39" t="s">
        <v>23</v>
      </c>
      <c r="B525" s="70">
        <v>41444</v>
      </c>
      <c r="C525" s="71" t="s">
        <v>688</v>
      </c>
      <c r="D525" s="72">
        <v>19.7</v>
      </c>
      <c r="E525" s="82">
        <f t="shared" si="11"/>
        <v>20626.410000000003</v>
      </c>
    </row>
    <row r="526" spans="1:5" ht="15" customHeight="1">
      <c r="A526" s="39" t="s">
        <v>23</v>
      </c>
      <c r="B526" s="70">
        <v>41444</v>
      </c>
      <c r="C526" s="71" t="s">
        <v>689</v>
      </c>
      <c r="D526" s="72">
        <v>19.7</v>
      </c>
      <c r="E526" s="82">
        <f t="shared" si="11"/>
        <v>20646.110000000004</v>
      </c>
    </row>
    <row r="527" spans="1:5" ht="15" customHeight="1">
      <c r="A527" s="39" t="s">
        <v>23</v>
      </c>
      <c r="B527" s="70">
        <v>41444</v>
      </c>
      <c r="C527" s="71" t="s">
        <v>690</v>
      </c>
      <c r="D527" s="72">
        <v>22.85</v>
      </c>
      <c r="E527" s="82">
        <f t="shared" si="11"/>
        <v>20668.960000000003</v>
      </c>
    </row>
    <row r="528" spans="1:5" ht="15" customHeight="1">
      <c r="A528" s="39" t="s">
        <v>23</v>
      </c>
      <c r="B528" s="70">
        <v>41444</v>
      </c>
      <c r="C528" s="71" t="s">
        <v>691</v>
      </c>
      <c r="D528" s="72">
        <v>61.05</v>
      </c>
      <c r="E528" s="82">
        <f t="shared" si="11"/>
        <v>20730.010000000002</v>
      </c>
    </row>
    <row r="529" spans="1:5" ht="15" customHeight="1">
      <c r="A529" s="39" t="s">
        <v>23</v>
      </c>
      <c r="B529" s="70">
        <v>41444</v>
      </c>
      <c r="C529" s="71" t="s">
        <v>692</v>
      </c>
      <c r="D529" s="72">
        <v>45.7</v>
      </c>
      <c r="E529" s="82">
        <f t="shared" si="11"/>
        <v>20775.710000000003</v>
      </c>
    </row>
    <row r="530" spans="1:5" ht="15" customHeight="1">
      <c r="A530" s="39" t="s">
        <v>23</v>
      </c>
      <c r="B530" s="70">
        <v>41444</v>
      </c>
      <c r="C530" s="71" t="s">
        <v>693</v>
      </c>
      <c r="D530" s="72">
        <v>100.1</v>
      </c>
      <c r="E530" s="82">
        <f t="shared" si="11"/>
        <v>20875.810000000001</v>
      </c>
    </row>
    <row r="531" spans="1:5" ht="15" customHeight="1">
      <c r="A531" s="39" t="s">
        <v>23</v>
      </c>
      <c r="B531" s="70">
        <v>41444</v>
      </c>
      <c r="C531" s="71" t="s">
        <v>694</v>
      </c>
      <c r="D531" s="72">
        <v>50.05</v>
      </c>
      <c r="E531" s="82">
        <f t="shared" si="11"/>
        <v>20925.86</v>
      </c>
    </row>
    <row r="532" spans="1:5" ht="15" customHeight="1">
      <c r="A532" s="39" t="s">
        <v>23</v>
      </c>
      <c r="B532" s="70">
        <v>41444</v>
      </c>
      <c r="C532" s="71" t="s">
        <v>695</v>
      </c>
      <c r="D532" s="72">
        <v>45.7</v>
      </c>
      <c r="E532" s="82">
        <f t="shared" si="11"/>
        <v>20971.56</v>
      </c>
    </row>
    <row r="533" spans="1:5" ht="15" customHeight="1">
      <c r="A533" s="39" t="s">
        <v>23</v>
      </c>
      <c r="B533" s="70">
        <v>41444</v>
      </c>
      <c r="C533" s="71" t="s">
        <v>696</v>
      </c>
      <c r="D533" s="72">
        <v>19.7</v>
      </c>
      <c r="E533" s="82">
        <f t="shared" si="11"/>
        <v>20991.260000000002</v>
      </c>
    </row>
    <row r="534" spans="1:5" ht="15" customHeight="1">
      <c r="A534" s="39" t="s">
        <v>23</v>
      </c>
      <c r="B534" s="70">
        <v>41444</v>
      </c>
      <c r="C534" s="71" t="s">
        <v>697</v>
      </c>
      <c r="D534" s="72">
        <v>45.7</v>
      </c>
      <c r="E534" s="82">
        <f t="shared" si="11"/>
        <v>21036.960000000003</v>
      </c>
    </row>
    <row r="535" spans="1:5" ht="15" customHeight="1">
      <c r="A535" s="39" t="s">
        <v>23</v>
      </c>
      <c r="B535" s="70">
        <v>41444</v>
      </c>
      <c r="C535" s="71" t="s">
        <v>698</v>
      </c>
      <c r="D535" s="72">
        <v>9.85</v>
      </c>
      <c r="E535" s="82">
        <f t="shared" si="11"/>
        <v>21046.81</v>
      </c>
    </row>
    <row r="536" spans="1:5" ht="15" customHeight="1">
      <c r="A536" s="39" t="s">
        <v>23</v>
      </c>
      <c r="B536" s="70">
        <v>41444</v>
      </c>
      <c r="C536" s="71" t="s">
        <v>699</v>
      </c>
      <c r="D536" s="72">
        <v>19.7</v>
      </c>
      <c r="E536" s="82">
        <f t="shared" si="11"/>
        <v>21066.510000000002</v>
      </c>
    </row>
    <row r="537" spans="1:5" ht="15" customHeight="1">
      <c r="A537" s="39" t="s">
        <v>23</v>
      </c>
      <c r="B537" s="70">
        <v>41444</v>
      </c>
      <c r="C537" s="71" t="s">
        <v>700</v>
      </c>
      <c r="D537" s="72">
        <v>19.7</v>
      </c>
      <c r="E537" s="82">
        <f t="shared" si="11"/>
        <v>21086.210000000003</v>
      </c>
    </row>
    <row r="538" spans="1:5" ht="15" customHeight="1">
      <c r="A538" s="39" t="s">
        <v>23</v>
      </c>
      <c r="B538" s="70">
        <v>41444</v>
      </c>
      <c r="C538" s="71" t="s">
        <v>701</v>
      </c>
      <c r="D538" s="72">
        <v>45.7</v>
      </c>
      <c r="E538" s="82">
        <f t="shared" si="11"/>
        <v>21131.910000000003</v>
      </c>
    </row>
    <row r="539" spans="1:5" ht="15" customHeight="1">
      <c r="A539" s="39" t="s">
        <v>23</v>
      </c>
      <c r="B539" s="70">
        <v>41444</v>
      </c>
      <c r="C539" s="71" t="s">
        <v>702</v>
      </c>
      <c r="D539" s="72">
        <v>19.7</v>
      </c>
      <c r="E539" s="82">
        <f t="shared" si="11"/>
        <v>21151.610000000004</v>
      </c>
    </row>
    <row r="540" spans="1:5" ht="15" customHeight="1">
      <c r="A540" s="39" t="s">
        <v>23</v>
      </c>
      <c r="B540" s="70">
        <v>41444</v>
      </c>
      <c r="C540" s="71" t="s">
        <v>703</v>
      </c>
      <c r="D540" s="72">
        <v>61.05</v>
      </c>
      <c r="E540" s="82">
        <f t="shared" si="11"/>
        <v>21212.660000000003</v>
      </c>
    </row>
    <row r="541" spans="1:5" ht="15" customHeight="1">
      <c r="A541" s="39" t="s">
        <v>23</v>
      </c>
      <c r="B541" s="70">
        <v>41444</v>
      </c>
      <c r="C541" s="71" t="s">
        <v>704</v>
      </c>
      <c r="D541" s="72">
        <v>9.85</v>
      </c>
      <c r="E541" s="82">
        <f t="shared" si="11"/>
        <v>21222.510000000002</v>
      </c>
    </row>
    <row r="542" spans="1:5" ht="15" customHeight="1">
      <c r="A542" s="39" t="s">
        <v>23</v>
      </c>
      <c r="B542" s="70">
        <v>41444</v>
      </c>
      <c r="C542" s="71" t="s">
        <v>705</v>
      </c>
      <c r="D542" s="72">
        <v>12.65</v>
      </c>
      <c r="E542" s="82">
        <f t="shared" si="11"/>
        <v>21235.160000000003</v>
      </c>
    </row>
    <row r="543" spans="1:5" ht="15" customHeight="1">
      <c r="A543" s="39" t="s">
        <v>23</v>
      </c>
      <c r="B543" s="70">
        <v>41444</v>
      </c>
      <c r="C543" s="71" t="s">
        <v>706</v>
      </c>
      <c r="D543" s="72">
        <v>9.85</v>
      </c>
      <c r="E543" s="82">
        <f t="shared" si="11"/>
        <v>21245.010000000002</v>
      </c>
    </row>
    <row r="544" spans="1:5" ht="15" customHeight="1">
      <c r="A544" s="39" t="s">
        <v>23</v>
      </c>
      <c r="B544" s="70">
        <v>41444</v>
      </c>
      <c r="C544" s="71" t="s">
        <v>707</v>
      </c>
      <c r="D544" s="72">
        <v>9.85</v>
      </c>
      <c r="E544" s="82">
        <f t="shared" si="11"/>
        <v>21254.86</v>
      </c>
    </row>
    <row r="545" spans="1:5" ht="15" customHeight="1">
      <c r="A545" s="39" t="s">
        <v>23</v>
      </c>
      <c r="B545" s="70">
        <v>41444</v>
      </c>
      <c r="C545" s="71" t="s">
        <v>708</v>
      </c>
      <c r="D545" s="72">
        <v>50.05</v>
      </c>
      <c r="E545" s="82">
        <f t="shared" si="11"/>
        <v>21304.91</v>
      </c>
    </row>
    <row r="546" spans="1:5" ht="15" customHeight="1">
      <c r="A546" s="39" t="s">
        <v>23</v>
      </c>
      <c r="B546" s="70">
        <v>41444</v>
      </c>
      <c r="C546" s="71" t="s">
        <v>709</v>
      </c>
      <c r="D546" s="72">
        <v>19.7</v>
      </c>
      <c r="E546" s="82">
        <f t="shared" si="11"/>
        <v>21324.61</v>
      </c>
    </row>
    <row r="547" spans="1:5" ht="15" customHeight="1">
      <c r="A547" s="39" t="s">
        <v>23</v>
      </c>
      <c r="B547" s="70">
        <v>41444</v>
      </c>
      <c r="C547" s="71" t="s">
        <v>710</v>
      </c>
      <c r="D547" s="72">
        <v>19.7</v>
      </c>
      <c r="E547" s="82">
        <f t="shared" si="11"/>
        <v>21344.31</v>
      </c>
    </row>
    <row r="548" spans="1:5" ht="15" customHeight="1">
      <c r="A548" s="39" t="s">
        <v>23</v>
      </c>
      <c r="B548" s="70">
        <v>41444</v>
      </c>
      <c r="C548" s="71" t="s">
        <v>711</v>
      </c>
      <c r="D548" s="72">
        <v>22.15</v>
      </c>
      <c r="E548" s="82">
        <f t="shared" si="11"/>
        <v>21366.460000000003</v>
      </c>
    </row>
    <row r="549" spans="1:5" ht="15" customHeight="1">
      <c r="A549" s="39" t="s">
        <v>23</v>
      </c>
      <c r="B549" s="70">
        <v>41444</v>
      </c>
      <c r="C549" s="71" t="s">
        <v>712</v>
      </c>
      <c r="D549" s="72">
        <v>22.15</v>
      </c>
      <c r="E549" s="82">
        <f t="shared" si="11"/>
        <v>21388.610000000004</v>
      </c>
    </row>
    <row r="550" spans="1:5" ht="15" customHeight="1">
      <c r="A550" s="39" t="s">
        <v>23</v>
      </c>
      <c r="B550" s="70">
        <v>41444</v>
      </c>
      <c r="C550" s="71" t="s">
        <v>713</v>
      </c>
      <c r="D550" s="72">
        <v>61.05</v>
      </c>
      <c r="E550" s="82">
        <f t="shared" si="11"/>
        <v>21449.660000000003</v>
      </c>
    </row>
    <row r="551" spans="1:5" ht="15" customHeight="1">
      <c r="A551" s="39" t="s">
        <v>23</v>
      </c>
      <c r="B551" s="70">
        <v>41444</v>
      </c>
      <c r="C551" s="71" t="s">
        <v>714</v>
      </c>
      <c r="D551" s="72">
        <v>122.1</v>
      </c>
      <c r="E551" s="82">
        <f t="shared" si="11"/>
        <v>21571.760000000002</v>
      </c>
    </row>
    <row r="552" spans="1:5" ht="15" customHeight="1">
      <c r="A552" s="39" t="s">
        <v>23</v>
      </c>
      <c r="B552" s="70">
        <v>41444</v>
      </c>
      <c r="C552" s="71" t="s">
        <v>715</v>
      </c>
      <c r="D552" s="72">
        <v>12.65</v>
      </c>
      <c r="E552" s="82">
        <f t="shared" si="11"/>
        <v>21584.410000000003</v>
      </c>
    </row>
    <row r="553" spans="1:5" ht="15" customHeight="1">
      <c r="A553" s="39" t="s">
        <v>23</v>
      </c>
      <c r="B553" s="70">
        <v>41445</v>
      </c>
      <c r="C553" s="71" t="s">
        <v>716</v>
      </c>
      <c r="D553" s="72">
        <v>50.05</v>
      </c>
      <c r="E553" s="82">
        <f t="shared" si="11"/>
        <v>21634.460000000003</v>
      </c>
    </row>
    <row r="554" spans="1:5" ht="15" customHeight="1">
      <c r="A554" s="39" t="s">
        <v>23</v>
      </c>
      <c r="B554" s="70">
        <v>41445</v>
      </c>
      <c r="C554" s="71" t="s">
        <v>716</v>
      </c>
      <c r="D554" s="72">
        <v>12.65</v>
      </c>
      <c r="E554" s="82">
        <f t="shared" si="11"/>
        <v>21647.110000000004</v>
      </c>
    </row>
    <row r="555" spans="1:5" ht="15" customHeight="1">
      <c r="A555" s="39" t="s">
        <v>23</v>
      </c>
      <c r="B555" s="70">
        <v>41445</v>
      </c>
      <c r="C555" s="71" t="s">
        <v>717</v>
      </c>
      <c r="D555" s="72">
        <v>12.65</v>
      </c>
      <c r="E555" s="82">
        <f t="shared" si="11"/>
        <v>21659.760000000006</v>
      </c>
    </row>
    <row r="556" spans="1:5" ht="15" customHeight="1">
      <c r="A556" s="39" t="s">
        <v>23</v>
      </c>
      <c r="B556" s="70">
        <v>41445</v>
      </c>
      <c r="C556" s="71" t="s">
        <v>717</v>
      </c>
      <c r="D556" s="72">
        <v>45.7</v>
      </c>
      <c r="E556" s="82">
        <f t="shared" si="11"/>
        <v>21705.460000000006</v>
      </c>
    </row>
    <row r="557" spans="1:5" ht="15" customHeight="1">
      <c r="A557" s="39" t="s">
        <v>23</v>
      </c>
      <c r="B557" s="70">
        <v>41445</v>
      </c>
      <c r="C557" s="71" t="s">
        <v>718</v>
      </c>
      <c r="D557" s="72">
        <v>100.1</v>
      </c>
      <c r="E557" s="82">
        <f t="shared" si="11"/>
        <v>21805.560000000005</v>
      </c>
    </row>
    <row r="558" spans="1:5" ht="15" customHeight="1">
      <c r="A558" s="39" t="s">
        <v>23</v>
      </c>
      <c r="B558" s="70">
        <v>41445</v>
      </c>
      <c r="C558" s="71" t="s">
        <v>17</v>
      </c>
      <c r="D558" s="72">
        <v>45.7</v>
      </c>
      <c r="E558" s="82">
        <f t="shared" si="11"/>
        <v>21851.260000000006</v>
      </c>
    </row>
    <row r="559" spans="1:5" ht="15" customHeight="1">
      <c r="A559" s="39" t="s">
        <v>23</v>
      </c>
      <c r="B559" s="70">
        <v>41445</v>
      </c>
      <c r="C559" s="71" t="s">
        <v>719</v>
      </c>
      <c r="D559" s="72">
        <v>50.05</v>
      </c>
      <c r="E559" s="82">
        <f t="shared" si="11"/>
        <v>21901.310000000005</v>
      </c>
    </row>
    <row r="560" spans="1:5" ht="15" customHeight="1">
      <c r="A560" s="39" t="s">
        <v>23</v>
      </c>
      <c r="B560" s="70">
        <v>41445</v>
      </c>
      <c r="C560" s="71" t="s">
        <v>720</v>
      </c>
      <c r="D560" s="72">
        <v>19.7</v>
      </c>
      <c r="E560" s="82">
        <f t="shared" si="11"/>
        <v>21921.010000000006</v>
      </c>
    </row>
    <row r="561" spans="1:5" ht="15" customHeight="1">
      <c r="A561" s="39" t="s">
        <v>23</v>
      </c>
      <c r="B561" s="70">
        <v>41445</v>
      </c>
      <c r="C561" s="71" t="s">
        <v>721</v>
      </c>
      <c r="D561" s="72">
        <v>9.85</v>
      </c>
      <c r="E561" s="82">
        <f t="shared" si="11"/>
        <v>21930.860000000004</v>
      </c>
    </row>
    <row r="562" spans="1:5" ht="15" customHeight="1">
      <c r="A562" s="39" t="s">
        <v>23</v>
      </c>
      <c r="B562" s="70">
        <v>41445</v>
      </c>
      <c r="C562" s="71" t="s">
        <v>722</v>
      </c>
      <c r="D562" s="72">
        <v>22.85</v>
      </c>
      <c r="E562" s="82">
        <f t="shared" si="11"/>
        <v>21953.710000000003</v>
      </c>
    </row>
    <row r="563" spans="1:5" ht="15" customHeight="1">
      <c r="A563" s="39" t="s">
        <v>23</v>
      </c>
      <c r="B563" s="70">
        <v>41445</v>
      </c>
      <c r="C563" s="71" t="s">
        <v>723</v>
      </c>
      <c r="D563" s="72">
        <v>61.05</v>
      </c>
      <c r="E563" s="82">
        <f t="shared" si="11"/>
        <v>22014.760000000002</v>
      </c>
    </row>
    <row r="564" spans="1:5" ht="15" customHeight="1">
      <c r="A564" s="39" t="s">
        <v>23</v>
      </c>
      <c r="B564" s="70">
        <v>41445</v>
      </c>
      <c r="C564" s="71" t="s">
        <v>724</v>
      </c>
      <c r="D564" s="72">
        <v>12.65</v>
      </c>
      <c r="E564" s="82">
        <f t="shared" si="11"/>
        <v>22027.410000000003</v>
      </c>
    </row>
    <row r="565" spans="1:5" ht="15" customHeight="1">
      <c r="A565" s="39" t="s">
        <v>23</v>
      </c>
      <c r="B565" s="70">
        <v>41445</v>
      </c>
      <c r="C565" s="71" t="s">
        <v>725</v>
      </c>
      <c r="D565" s="72">
        <v>19.7</v>
      </c>
      <c r="E565" s="82">
        <f t="shared" si="11"/>
        <v>22047.110000000004</v>
      </c>
    </row>
    <row r="566" spans="1:5" ht="15" customHeight="1">
      <c r="A566" s="39" t="s">
        <v>23</v>
      </c>
      <c r="B566" s="70">
        <v>41445</v>
      </c>
      <c r="C566" s="71" t="s">
        <v>726</v>
      </c>
      <c r="D566" s="72">
        <v>45.7</v>
      </c>
      <c r="E566" s="82">
        <f t="shared" si="11"/>
        <v>22092.810000000005</v>
      </c>
    </row>
    <row r="567" spans="1:5" ht="15" customHeight="1">
      <c r="A567" s="39" t="s">
        <v>23</v>
      </c>
      <c r="B567" s="70">
        <v>41445</v>
      </c>
      <c r="C567" s="71" t="s">
        <v>727</v>
      </c>
      <c r="D567" s="72">
        <v>25.3</v>
      </c>
      <c r="E567" s="82">
        <f t="shared" si="11"/>
        <v>22118.110000000004</v>
      </c>
    </row>
    <row r="568" spans="1:5" ht="15" customHeight="1">
      <c r="A568" s="39" t="s">
        <v>23</v>
      </c>
      <c r="B568" s="70">
        <v>41445</v>
      </c>
      <c r="C568" s="71" t="s">
        <v>728</v>
      </c>
      <c r="D568" s="72">
        <v>19.7</v>
      </c>
      <c r="E568" s="82">
        <f t="shared" si="11"/>
        <v>22137.810000000005</v>
      </c>
    </row>
    <row r="569" spans="1:5" ht="15" customHeight="1">
      <c r="A569" s="39" t="s">
        <v>23</v>
      </c>
      <c r="B569" s="70">
        <v>41445</v>
      </c>
      <c r="C569" s="71" t="s">
        <v>729</v>
      </c>
      <c r="D569" s="72">
        <v>30</v>
      </c>
      <c r="E569" s="82">
        <f t="shared" si="11"/>
        <v>22167.810000000005</v>
      </c>
    </row>
    <row r="570" spans="1:5" ht="15" customHeight="1">
      <c r="A570" s="39" t="s">
        <v>23</v>
      </c>
      <c r="B570" s="70">
        <v>41445</v>
      </c>
      <c r="C570" s="71" t="s">
        <v>730</v>
      </c>
      <c r="D570" s="72">
        <v>45.7</v>
      </c>
      <c r="E570" s="82">
        <f t="shared" si="11"/>
        <v>22213.510000000006</v>
      </c>
    </row>
    <row r="571" spans="1:5" ht="15" customHeight="1">
      <c r="A571" s="39" t="s">
        <v>23</v>
      </c>
      <c r="B571" s="70">
        <v>41445</v>
      </c>
      <c r="C571" s="71" t="s">
        <v>731</v>
      </c>
      <c r="D571" s="72">
        <v>19.7</v>
      </c>
      <c r="E571" s="82">
        <f t="shared" si="11"/>
        <v>22233.210000000006</v>
      </c>
    </row>
    <row r="572" spans="1:5" ht="15" customHeight="1">
      <c r="A572" s="39" t="s">
        <v>23</v>
      </c>
      <c r="B572" s="70">
        <v>41445</v>
      </c>
      <c r="C572" s="71" t="s">
        <v>732</v>
      </c>
      <c r="D572" s="72">
        <v>22.85</v>
      </c>
      <c r="E572" s="82">
        <f t="shared" si="11"/>
        <v>22256.060000000005</v>
      </c>
    </row>
    <row r="573" spans="1:5" ht="15" customHeight="1">
      <c r="A573" s="39" t="s">
        <v>23</v>
      </c>
      <c r="B573" s="70">
        <v>41445</v>
      </c>
      <c r="C573" s="71" t="s">
        <v>733</v>
      </c>
      <c r="D573" s="72">
        <v>61.05</v>
      </c>
      <c r="E573" s="82">
        <f t="shared" si="11"/>
        <v>22317.110000000004</v>
      </c>
    </row>
    <row r="574" spans="1:5" ht="15" customHeight="1">
      <c r="A574" s="39" t="s">
        <v>23</v>
      </c>
      <c r="B574" s="70">
        <v>41445</v>
      </c>
      <c r="C574" s="71" t="s">
        <v>734</v>
      </c>
      <c r="D574" s="72">
        <v>19.7</v>
      </c>
      <c r="E574" s="82">
        <f t="shared" si="11"/>
        <v>22336.810000000005</v>
      </c>
    </row>
    <row r="575" spans="1:5" ht="15" customHeight="1">
      <c r="A575" s="39" t="s">
        <v>23</v>
      </c>
      <c r="B575" s="70">
        <v>41445</v>
      </c>
      <c r="C575" s="71" t="s">
        <v>735</v>
      </c>
      <c r="D575" s="72">
        <v>19.7</v>
      </c>
      <c r="E575" s="82">
        <f t="shared" si="11"/>
        <v>22356.510000000006</v>
      </c>
    </row>
    <row r="576" spans="1:5" ht="15" customHeight="1">
      <c r="A576" s="39" t="s">
        <v>23</v>
      </c>
      <c r="B576" s="70">
        <v>41445</v>
      </c>
      <c r="C576" s="71" t="s">
        <v>736</v>
      </c>
      <c r="D576" s="72">
        <v>70.55</v>
      </c>
      <c r="E576" s="82">
        <f t="shared" si="11"/>
        <v>22427.060000000005</v>
      </c>
    </row>
    <row r="577" spans="1:5" ht="15" customHeight="1">
      <c r="A577" s="39" t="s">
        <v>23</v>
      </c>
      <c r="B577" s="70">
        <v>41445</v>
      </c>
      <c r="C577" s="71" t="s">
        <v>737</v>
      </c>
      <c r="D577" s="72">
        <v>22.85</v>
      </c>
      <c r="E577" s="82">
        <f t="shared" si="11"/>
        <v>22449.910000000003</v>
      </c>
    </row>
    <row r="578" spans="1:5" ht="15" customHeight="1">
      <c r="A578" s="39" t="s">
        <v>23</v>
      </c>
      <c r="B578" s="70">
        <v>41445</v>
      </c>
      <c r="C578" s="71" t="s">
        <v>738</v>
      </c>
      <c r="D578" s="72">
        <v>50.05</v>
      </c>
      <c r="E578" s="82">
        <f t="shared" si="11"/>
        <v>22499.960000000003</v>
      </c>
    </row>
    <row r="579" spans="1:5" ht="15" customHeight="1">
      <c r="A579" s="39" t="s">
        <v>23</v>
      </c>
      <c r="B579" s="70">
        <v>41445</v>
      </c>
      <c r="C579" s="71" t="s">
        <v>739</v>
      </c>
      <c r="D579" s="72">
        <v>61.05</v>
      </c>
      <c r="E579" s="82">
        <f t="shared" si="11"/>
        <v>22561.010000000002</v>
      </c>
    </row>
    <row r="580" spans="1:5" ht="15" customHeight="1">
      <c r="A580" s="39" t="s">
        <v>23</v>
      </c>
      <c r="B580" s="70">
        <v>41445</v>
      </c>
      <c r="C580" s="71" t="s">
        <v>740</v>
      </c>
      <c r="D580" s="72">
        <v>9.85</v>
      </c>
      <c r="E580" s="82">
        <f t="shared" si="11"/>
        <v>22570.86</v>
      </c>
    </row>
    <row r="581" spans="1:5" ht="15" customHeight="1">
      <c r="A581" s="39" t="s">
        <v>23</v>
      </c>
      <c r="B581" s="70">
        <v>41445</v>
      </c>
      <c r="C581" s="71" t="s">
        <v>741</v>
      </c>
      <c r="D581" s="72">
        <v>122.1</v>
      </c>
      <c r="E581" s="82">
        <f t="shared" si="11"/>
        <v>22692.959999999999</v>
      </c>
    </row>
    <row r="582" spans="1:5" ht="15" customHeight="1">
      <c r="A582" s="39" t="s">
        <v>23</v>
      </c>
      <c r="B582" s="70">
        <v>41445</v>
      </c>
      <c r="C582" s="71" t="s">
        <v>742</v>
      </c>
      <c r="D582" s="72">
        <v>19.7</v>
      </c>
      <c r="E582" s="82">
        <f t="shared" si="11"/>
        <v>22712.66</v>
      </c>
    </row>
    <row r="583" spans="1:5" ht="15" customHeight="1">
      <c r="A583" s="39" t="s">
        <v>23</v>
      </c>
      <c r="B583" s="70">
        <v>41445</v>
      </c>
      <c r="C583" s="71" t="s">
        <v>743</v>
      </c>
      <c r="D583" s="72">
        <v>50.05</v>
      </c>
      <c r="E583" s="82">
        <f t="shared" si="11"/>
        <v>22762.71</v>
      </c>
    </row>
    <row r="584" spans="1:5" ht="15" customHeight="1">
      <c r="A584" s="39" t="s">
        <v>23</v>
      </c>
      <c r="B584" s="70">
        <v>41445</v>
      </c>
      <c r="C584" s="71" t="s">
        <v>744</v>
      </c>
      <c r="D584" s="72">
        <v>25.3</v>
      </c>
      <c r="E584" s="82">
        <f t="shared" si="11"/>
        <v>22788.01</v>
      </c>
    </row>
    <row r="585" spans="1:5" ht="15" customHeight="1">
      <c r="A585" s="39" t="s">
        <v>23</v>
      </c>
      <c r="B585" s="70">
        <v>41445</v>
      </c>
      <c r="C585" s="71" t="s">
        <v>745</v>
      </c>
      <c r="D585" s="72">
        <v>50.05</v>
      </c>
      <c r="E585" s="82">
        <f t="shared" si="11"/>
        <v>22838.059999999998</v>
      </c>
    </row>
    <row r="586" spans="1:5" ht="15" customHeight="1">
      <c r="A586" s="39" t="s">
        <v>23</v>
      </c>
      <c r="B586" s="70">
        <v>41445</v>
      </c>
      <c r="C586" s="71" t="s">
        <v>746</v>
      </c>
      <c r="D586" s="72">
        <v>45.7</v>
      </c>
      <c r="E586" s="82">
        <f t="shared" si="11"/>
        <v>22883.759999999998</v>
      </c>
    </row>
    <row r="587" spans="1:5" ht="15" customHeight="1">
      <c r="A587" s="39" t="s">
        <v>23</v>
      </c>
      <c r="B587" s="70">
        <v>41445</v>
      </c>
      <c r="C587" s="71" t="s">
        <v>747</v>
      </c>
      <c r="D587" s="72">
        <v>50.05</v>
      </c>
      <c r="E587" s="82">
        <f t="shared" si="11"/>
        <v>22933.809999999998</v>
      </c>
    </row>
    <row r="588" spans="1:5" ht="15" customHeight="1">
      <c r="A588" s="39" t="s">
        <v>23</v>
      </c>
      <c r="B588" s="70">
        <v>41445</v>
      </c>
      <c r="C588" s="71" t="s">
        <v>749</v>
      </c>
      <c r="D588" s="72">
        <v>45.7</v>
      </c>
      <c r="E588" s="82">
        <f t="shared" si="11"/>
        <v>22979.51</v>
      </c>
    </row>
    <row r="589" spans="1:5" ht="15" customHeight="1">
      <c r="A589" s="39" t="s">
        <v>23</v>
      </c>
      <c r="B589" s="70">
        <v>41446</v>
      </c>
      <c r="C589" s="71" t="s">
        <v>118</v>
      </c>
      <c r="D589" s="72">
        <v>-388.31</v>
      </c>
      <c r="E589" s="82">
        <f t="shared" si="11"/>
        <v>22591.199999999997</v>
      </c>
    </row>
    <row r="590" spans="1:5" ht="15" customHeight="1">
      <c r="A590" s="39" t="s">
        <v>23</v>
      </c>
      <c r="B590" s="70">
        <v>41446</v>
      </c>
      <c r="C590" s="71" t="s">
        <v>119</v>
      </c>
      <c r="D590" s="72">
        <v>-709.7</v>
      </c>
      <c r="E590" s="82">
        <f t="shared" si="11"/>
        <v>21881.499999999996</v>
      </c>
    </row>
    <row r="591" spans="1:5" ht="15" customHeight="1">
      <c r="A591" s="39" t="s">
        <v>23</v>
      </c>
      <c r="B591" s="70">
        <v>41446</v>
      </c>
      <c r="C591" s="71" t="s">
        <v>121</v>
      </c>
      <c r="D591" s="72">
        <v>-166.84</v>
      </c>
      <c r="E591" s="82">
        <f t="shared" si="11"/>
        <v>21714.659999999996</v>
      </c>
    </row>
    <row r="592" spans="1:5" ht="15" customHeight="1">
      <c r="A592" s="39" t="s">
        <v>23</v>
      </c>
      <c r="B592" s="70">
        <v>41446</v>
      </c>
      <c r="C592" s="71" t="s">
        <v>426</v>
      </c>
      <c r="D592" s="72">
        <v>-74.31</v>
      </c>
      <c r="E592" s="82">
        <f t="shared" si="11"/>
        <v>21640.349999999995</v>
      </c>
    </row>
    <row r="593" spans="1:5" ht="15" customHeight="1">
      <c r="A593" s="39" t="s">
        <v>23</v>
      </c>
      <c r="B593" s="70">
        <v>41446</v>
      </c>
      <c r="C593" s="71" t="s">
        <v>122</v>
      </c>
      <c r="D593" s="72">
        <v>-92.79</v>
      </c>
      <c r="E593" s="82">
        <f t="shared" si="11"/>
        <v>21547.559999999994</v>
      </c>
    </row>
    <row r="594" spans="1:5" ht="15" customHeight="1">
      <c r="A594" s="39" t="s">
        <v>23</v>
      </c>
      <c r="B594" s="70">
        <v>41446</v>
      </c>
      <c r="C594" s="71" t="s">
        <v>16</v>
      </c>
      <c r="D594" s="72">
        <v>-74.14</v>
      </c>
      <c r="E594" s="82">
        <f t="shared" si="11"/>
        <v>21473.419999999995</v>
      </c>
    </row>
    <row r="595" spans="1:5" ht="15" customHeight="1">
      <c r="A595" s="39" t="s">
        <v>23</v>
      </c>
      <c r="B595" s="70">
        <v>41446</v>
      </c>
      <c r="C595" s="71" t="s">
        <v>123</v>
      </c>
      <c r="D595" s="72">
        <v>-73.72</v>
      </c>
      <c r="E595" s="82">
        <f t="shared" si="11"/>
        <v>21399.699999999993</v>
      </c>
    </row>
    <row r="596" spans="1:5" ht="15" customHeight="1">
      <c r="A596" s="39" t="s">
        <v>23</v>
      </c>
      <c r="B596" s="70">
        <v>41446</v>
      </c>
      <c r="C596" s="71" t="s">
        <v>124</v>
      </c>
      <c r="D596" s="72">
        <v>-73.72</v>
      </c>
      <c r="E596" s="82">
        <f t="shared" si="11"/>
        <v>21325.979999999992</v>
      </c>
    </row>
    <row r="597" spans="1:5" ht="15" customHeight="1">
      <c r="A597" s="39" t="s">
        <v>23</v>
      </c>
      <c r="B597" s="70">
        <v>41446</v>
      </c>
      <c r="C597" s="71" t="s">
        <v>748</v>
      </c>
      <c r="D597" s="72">
        <v>-114.9</v>
      </c>
      <c r="E597" s="82">
        <f t="shared" si="11"/>
        <v>21211.079999999991</v>
      </c>
    </row>
    <row r="598" spans="1:5" ht="15" customHeight="1">
      <c r="A598" s="39" t="s">
        <v>23</v>
      </c>
      <c r="B598" s="70">
        <v>41446</v>
      </c>
      <c r="C598" s="71" t="s">
        <v>120</v>
      </c>
      <c r="D598" s="72">
        <v>-0.25</v>
      </c>
      <c r="E598" s="82">
        <f t="shared" si="11"/>
        <v>21210.829999999991</v>
      </c>
    </row>
    <row r="599" spans="1:5" ht="15" customHeight="1">
      <c r="A599" s="39" t="s">
        <v>23</v>
      </c>
      <c r="B599" s="70">
        <v>41446</v>
      </c>
      <c r="C599" s="71" t="s">
        <v>750</v>
      </c>
      <c r="D599" s="72">
        <v>19.7</v>
      </c>
      <c r="E599" s="82">
        <f t="shared" si="11"/>
        <v>21230.529999999992</v>
      </c>
    </row>
    <row r="600" spans="1:5" ht="15" customHeight="1">
      <c r="A600" s="39" t="s">
        <v>23</v>
      </c>
      <c r="B600" s="70">
        <v>41446</v>
      </c>
      <c r="C600" s="71" t="s">
        <v>750</v>
      </c>
      <c r="D600" s="72">
        <v>50.05</v>
      </c>
      <c r="E600" s="82">
        <f t="shared" si="11"/>
        <v>21280.579999999991</v>
      </c>
    </row>
    <row r="601" spans="1:5" ht="15" customHeight="1">
      <c r="A601" s="39" t="s">
        <v>23</v>
      </c>
      <c r="B601" s="70">
        <v>41446</v>
      </c>
      <c r="C601" s="71" t="s">
        <v>751</v>
      </c>
      <c r="D601" s="72">
        <v>25.3</v>
      </c>
      <c r="E601" s="82">
        <f t="shared" si="11"/>
        <v>21305.87999999999</v>
      </c>
    </row>
    <row r="602" spans="1:5" ht="15" customHeight="1">
      <c r="A602" s="39" t="s">
        <v>23</v>
      </c>
      <c r="B602" s="70">
        <v>41446</v>
      </c>
      <c r="C602" s="71" t="s">
        <v>752</v>
      </c>
      <c r="D602" s="72">
        <v>19.7</v>
      </c>
      <c r="E602" s="82">
        <f t="shared" si="11"/>
        <v>21325.579999999991</v>
      </c>
    </row>
    <row r="603" spans="1:5" ht="15" customHeight="1">
      <c r="A603" s="39" t="s">
        <v>23</v>
      </c>
      <c r="B603" s="70">
        <v>41446</v>
      </c>
      <c r="C603" s="71" t="s">
        <v>753</v>
      </c>
      <c r="D603" s="72">
        <v>25.3</v>
      </c>
      <c r="E603" s="82">
        <f t="shared" si="11"/>
        <v>21350.87999999999</v>
      </c>
    </row>
    <row r="604" spans="1:5" ht="15" customHeight="1">
      <c r="A604" s="39" t="s">
        <v>23</v>
      </c>
      <c r="B604" s="70">
        <v>41446</v>
      </c>
      <c r="C604" s="71" t="s">
        <v>754</v>
      </c>
      <c r="D604" s="72">
        <v>25</v>
      </c>
      <c r="E604" s="82">
        <f t="shared" si="11"/>
        <v>21375.87999999999</v>
      </c>
    </row>
    <row r="605" spans="1:5" ht="15" customHeight="1">
      <c r="A605" s="39" t="s">
        <v>23</v>
      </c>
      <c r="B605" s="70">
        <v>41446</v>
      </c>
      <c r="C605" s="71" t="s">
        <v>755</v>
      </c>
      <c r="D605" s="72">
        <v>25.3</v>
      </c>
      <c r="E605" s="82">
        <f t="shared" si="11"/>
        <v>21401.179999999989</v>
      </c>
    </row>
    <row r="606" spans="1:5" ht="15" customHeight="1">
      <c r="A606" s="39" t="s">
        <v>23</v>
      </c>
      <c r="B606" s="70">
        <v>41446</v>
      </c>
      <c r="C606" s="71" t="s">
        <v>756</v>
      </c>
      <c r="D606" s="72">
        <v>45.7</v>
      </c>
      <c r="E606" s="82">
        <f t="shared" si="11"/>
        <v>21446.87999999999</v>
      </c>
    </row>
    <row r="607" spans="1:5" ht="15" customHeight="1">
      <c r="A607" s="39" t="s">
        <v>23</v>
      </c>
      <c r="B607" s="70">
        <v>41449</v>
      </c>
      <c r="C607" s="71" t="s">
        <v>757</v>
      </c>
      <c r="D607" s="72">
        <v>-161.96</v>
      </c>
      <c r="E607" s="82">
        <f t="shared" si="11"/>
        <v>21284.919999999991</v>
      </c>
    </row>
    <row r="608" spans="1:5" ht="15" customHeight="1">
      <c r="A608" s="39" t="s">
        <v>23</v>
      </c>
      <c r="B608" s="70">
        <v>41449</v>
      </c>
      <c r="C608" s="71" t="s">
        <v>120</v>
      </c>
      <c r="D608" s="72">
        <v>-0.25</v>
      </c>
      <c r="E608" s="82">
        <f t="shared" si="11"/>
        <v>21284.669999999991</v>
      </c>
    </row>
    <row r="609" spans="1:5" ht="15" customHeight="1">
      <c r="A609" s="39" t="s">
        <v>23</v>
      </c>
      <c r="B609" s="70">
        <v>41450</v>
      </c>
      <c r="C609" s="71" t="s">
        <v>782</v>
      </c>
      <c r="D609" s="72">
        <v>25.3</v>
      </c>
      <c r="E609" s="82">
        <f t="shared" si="11"/>
        <v>21309.96999999999</v>
      </c>
    </row>
    <row r="610" spans="1:5" ht="15" customHeight="1">
      <c r="A610" s="39" t="s">
        <v>23</v>
      </c>
      <c r="B610" s="70">
        <v>41450</v>
      </c>
      <c r="C610" s="71" t="s">
        <v>783</v>
      </c>
      <c r="D610" s="72">
        <v>50.05</v>
      </c>
      <c r="E610" s="82">
        <f t="shared" si="11"/>
        <v>21360.01999999999</v>
      </c>
    </row>
    <row r="611" spans="1:5" ht="15" customHeight="1">
      <c r="A611" s="39" t="s">
        <v>23</v>
      </c>
      <c r="B611" s="70">
        <v>41450</v>
      </c>
      <c r="C611" s="71" t="s">
        <v>784</v>
      </c>
      <c r="D611" s="72">
        <v>62.1</v>
      </c>
      <c r="E611" s="82">
        <f t="shared" si="11"/>
        <v>21422.119999999988</v>
      </c>
    </row>
    <row r="612" spans="1:5" ht="15" customHeight="1">
      <c r="A612" s="39" t="s">
        <v>23</v>
      </c>
      <c r="B612" s="70">
        <v>41451</v>
      </c>
      <c r="C612" s="71" t="s">
        <v>117</v>
      </c>
      <c r="D612" s="72">
        <v>-145.19999999999999</v>
      </c>
      <c r="E612" s="82">
        <f t="shared" si="11"/>
        <v>21276.919999999987</v>
      </c>
    </row>
    <row r="613" spans="1:5" ht="15" customHeight="1">
      <c r="A613" s="39" t="s">
        <v>23</v>
      </c>
      <c r="B613" s="70">
        <v>41451</v>
      </c>
      <c r="C613" s="71" t="s">
        <v>788</v>
      </c>
      <c r="D613" s="72">
        <v>-15.89</v>
      </c>
      <c r="E613" s="82">
        <f t="shared" si="11"/>
        <v>21261.029999999988</v>
      </c>
    </row>
    <row r="614" spans="1:5" ht="15" customHeight="1">
      <c r="A614" s="39" t="s">
        <v>23</v>
      </c>
      <c r="B614" s="70">
        <v>41452</v>
      </c>
      <c r="C614" s="71" t="s">
        <v>789</v>
      </c>
      <c r="D614" s="72">
        <v>19.7</v>
      </c>
      <c r="E614" s="82">
        <f t="shared" si="11"/>
        <v>21280.729999999989</v>
      </c>
    </row>
    <row r="615" spans="1:5" ht="15" customHeight="1">
      <c r="A615" s="39" t="s">
        <v>23</v>
      </c>
      <c r="B615" s="70">
        <v>41452</v>
      </c>
      <c r="C615" s="71" t="s">
        <v>790</v>
      </c>
      <c r="D615" s="72">
        <v>30</v>
      </c>
      <c r="E615" s="82">
        <f t="shared" si="11"/>
        <v>21310.729999999989</v>
      </c>
    </row>
    <row r="616" spans="1:5" ht="15" customHeight="1">
      <c r="A616" s="39" t="s">
        <v>23</v>
      </c>
      <c r="B616" s="70">
        <v>41453</v>
      </c>
      <c r="C616" s="71" t="s">
        <v>13</v>
      </c>
      <c r="D616" s="72">
        <v>-947.78</v>
      </c>
      <c r="E616" s="82">
        <f t="shared" si="11"/>
        <v>20362.94999999999</v>
      </c>
    </row>
    <row r="617" spans="1:5" ht="15" customHeight="1">
      <c r="A617" s="39" t="s">
        <v>23</v>
      </c>
      <c r="B617" s="70">
        <v>41453</v>
      </c>
      <c r="C617" s="71" t="s">
        <v>791</v>
      </c>
      <c r="D617" s="72">
        <v>9.85</v>
      </c>
      <c r="E617" s="82">
        <f t="shared" si="11"/>
        <v>20372.799999999988</v>
      </c>
    </row>
    <row r="618" spans="1:5" ht="15" customHeight="1">
      <c r="A618" s="39" t="s">
        <v>23</v>
      </c>
      <c r="B618" s="70">
        <v>41453</v>
      </c>
      <c r="C618" s="71" t="s">
        <v>792</v>
      </c>
      <c r="D618" s="72">
        <v>19.7</v>
      </c>
      <c r="E618" s="82">
        <f t="shared" si="11"/>
        <v>20392.499999999989</v>
      </c>
    </row>
    <row r="619" spans="1:5" ht="15" customHeight="1" thickBot="1">
      <c r="A619" s="39" t="s">
        <v>23</v>
      </c>
      <c r="B619" s="70">
        <v>41453</v>
      </c>
      <c r="C619" s="71" t="s">
        <v>793</v>
      </c>
      <c r="D619" s="72">
        <v>30</v>
      </c>
      <c r="E619" s="82">
        <f t="shared" ref="E619" si="12">E618+D619</f>
        <v>20422.499999999989</v>
      </c>
    </row>
    <row r="620" spans="1:5" ht="15" customHeight="1" thickTop="1" thickBot="1">
      <c r="A620" s="60"/>
      <c r="B620" s="61"/>
      <c r="C620" s="42" t="s">
        <v>170</v>
      </c>
      <c r="D620" s="62"/>
      <c r="E620" s="63"/>
    </row>
    <row r="621" spans="1:5" ht="15" customHeight="1" thickTop="1">
      <c r="A621" s="39" t="s">
        <v>23</v>
      </c>
      <c r="B621" s="70">
        <v>41456</v>
      </c>
      <c r="C621" s="71" t="s">
        <v>796</v>
      </c>
      <c r="D621" s="72">
        <v>19.7</v>
      </c>
      <c r="E621" s="82">
        <f>E619+D621</f>
        <v>20442.19999999999</v>
      </c>
    </row>
    <row r="622" spans="1:5" ht="15" customHeight="1">
      <c r="A622" s="39" t="s">
        <v>23</v>
      </c>
      <c r="B622" s="70">
        <v>41456</v>
      </c>
      <c r="C622" s="71" t="s">
        <v>796</v>
      </c>
      <c r="D622" s="72">
        <v>30</v>
      </c>
      <c r="E622" s="82">
        <f>E621+D622</f>
        <v>20472.19999999999</v>
      </c>
    </row>
    <row r="623" spans="1:5" ht="15" customHeight="1">
      <c r="A623" s="39" t="s">
        <v>23</v>
      </c>
      <c r="B623" s="70">
        <v>41456</v>
      </c>
      <c r="C623" s="71" t="s">
        <v>797</v>
      </c>
      <c r="D623" s="72">
        <v>22.85</v>
      </c>
      <c r="E623" s="82">
        <f t="shared" ref="E623:E644" si="13">E622+D623</f>
        <v>20495.049999999988</v>
      </c>
    </row>
    <row r="624" spans="1:5" ht="15" customHeight="1">
      <c r="A624" s="39" t="s">
        <v>23</v>
      </c>
      <c r="B624" s="70">
        <v>41456</v>
      </c>
      <c r="C624" s="71" t="s">
        <v>798</v>
      </c>
      <c r="D624" s="72">
        <v>45.7</v>
      </c>
      <c r="E624" s="82">
        <f t="shared" si="13"/>
        <v>20540.749999999989</v>
      </c>
    </row>
    <row r="625" spans="1:5" ht="15" customHeight="1">
      <c r="A625" s="39" t="s">
        <v>23</v>
      </c>
      <c r="B625" s="70">
        <v>41456</v>
      </c>
      <c r="C625" s="71" t="s">
        <v>799</v>
      </c>
      <c r="D625" s="72">
        <v>19.7</v>
      </c>
      <c r="E625" s="82">
        <f t="shared" si="13"/>
        <v>20560.44999999999</v>
      </c>
    </row>
    <row r="626" spans="1:5" ht="15" customHeight="1">
      <c r="A626" s="39" t="s">
        <v>23</v>
      </c>
      <c r="B626" s="70">
        <v>41456</v>
      </c>
      <c r="C626" s="71" t="s">
        <v>800</v>
      </c>
      <c r="D626" s="72">
        <v>45.7</v>
      </c>
      <c r="E626" s="82">
        <f t="shared" si="13"/>
        <v>20606.149999999991</v>
      </c>
    </row>
    <row r="627" spans="1:5" ht="15" customHeight="1">
      <c r="A627" s="39" t="s">
        <v>23</v>
      </c>
      <c r="B627" s="70">
        <v>41457</v>
      </c>
      <c r="C627" s="71" t="s">
        <v>801</v>
      </c>
      <c r="D627" s="72">
        <v>100.1</v>
      </c>
      <c r="E627" s="82">
        <f t="shared" si="13"/>
        <v>20706.249999999989</v>
      </c>
    </row>
    <row r="628" spans="1:5" ht="15" customHeight="1">
      <c r="A628" s="39" t="s">
        <v>23</v>
      </c>
      <c r="B628" s="70">
        <v>41457</v>
      </c>
      <c r="C628" s="71" t="s">
        <v>802</v>
      </c>
      <c r="D628" s="72">
        <v>45.7</v>
      </c>
      <c r="E628" s="82">
        <f t="shared" si="13"/>
        <v>20751.94999999999</v>
      </c>
    </row>
    <row r="629" spans="1:5" ht="15" customHeight="1">
      <c r="A629" s="39" t="s">
        <v>23</v>
      </c>
      <c r="B629" s="70">
        <v>41457</v>
      </c>
      <c r="C629" s="71" t="s">
        <v>802</v>
      </c>
      <c r="D629" s="72">
        <v>30</v>
      </c>
      <c r="E629" s="82">
        <f t="shared" si="13"/>
        <v>20781.94999999999</v>
      </c>
    </row>
    <row r="630" spans="1:5" ht="15" customHeight="1">
      <c r="A630" s="39" t="s">
        <v>23</v>
      </c>
      <c r="B630" s="70">
        <v>41458</v>
      </c>
      <c r="C630" s="71" t="s">
        <v>803</v>
      </c>
      <c r="D630" s="72">
        <v>-60</v>
      </c>
      <c r="E630" s="82">
        <f t="shared" si="13"/>
        <v>20721.94999999999</v>
      </c>
    </row>
    <row r="631" spans="1:5" ht="15" customHeight="1">
      <c r="A631" s="39" t="s">
        <v>23</v>
      </c>
      <c r="B631" s="70">
        <v>41463</v>
      </c>
      <c r="C631" s="71" t="s">
        <v>805</v>
      </c>
      <c r="D631" s="72">
        <v>-86.81</v>
      </c>
      <c r="E631" s="82">
        <f t="shared" si="13"/>
        <v>20635.139999999989</v>
      </c>
    </row>
    <row r="632" spans="1:5" ht="15" customHeight="1">
      <c r="A632" s="39" t="s">
        <v>23</v>
      </c>
      <c r="B632" s="70">
        <v>41463</v>
      </c>
      <c r="C632" s="71" t="s">
        <v>120</v>
      </c>
      <c r="D632" s="72">
        <v>-0.25</v>
      </c>
      <c r="E632" s="82">
        <f t="shared" si="13"/>
        <v>20634.889999999989</v>
      </c>
    </row>
    <row r="633" spans="1:5" ht="15" customHeight="1">
      <c r="A633" s="39" t="s">
        <v>23</v>
      </c>
      <c r="B633" s="70">
        <v>41463</v>
      </c>
      <c r="C633" s="71" t="s">
        <v>10</v>
      </c>
      <c r="D633" s="72">
        <v>-500.94</v>
      </c>
      <c r="E633" s="82">
        <f t="shared" si="13"/>
        <v>20133.94999999999</v>
      </c>
    </row>
    <row r="634" spans="1:5" ht="15" customHeight="1">
      <c r="A634" s="39" t="s">
        <v>23</v>
      </c>
      <c r="B634" s="70">
        <v>41463</v>
      </c>
      <c r="C634" s="71" t="s">
        <v>120</v>
      </c>
      <c r="D634" s="72">
        <v>-0.25</v>
      </c>
      <c r="E634" s="82">
        <f t="shared" si="13"/>
        <v>20133.69999999999</v>
      </c>
    </row>
    <row r="635" spans="1:5" ht="15" customHeight="1">
      <c r="A635" s="39" t="s">
        <v>23</v>
      </c>
      <c r="B635" s="70">
        <v>41463</v>
      </c>
      <c r="C635" s="71" t="s">
        <v>478</v>
      </c>
      <c r="D635" s="72">
        <v>-5.4</v>
      </c>
      <c r="E635" s="82">
        <f t="shared" si="13"/>
        <v>20128.299999999988</v>
      </c>
    </row>
    <row r="636" spans="1:5" ht="15" customHeight="1">
      <c r="A636" s="39" t="s">
        <v>23</v>
      </c>
      <c r="B636" s="70">
        <v>41463</v>
      </c>
      <c r="C636" s="71" t="s">
        <v>111</v>
      </c>
      <c r="D636" s="72">
        <v>-59.98</v>
      </c>
      <c r="E636" s="82">
        <f t="shared" si="13"/>
        <v>20068.319999999989</v>
      </c>
    </row>
    <row r="637" spans="1:5" ht="15" customHeight="1">
      <c r="A637" s="39" t="s">
        <v>23</v>
      </c>
      <c r="B637" s="70">
        <v>41463</v>
      </c>
      <c r="C637" s="71" t="s">
        <v>120</v>
      </c>
      <c r="D637" s="72">
        <v>-4.87</v>
      </c>
      <c r="E637" s="82">
        <f t="shared" si="13"/>
        <v>20063.44999999999</v>
      </c>
    </row>
    <row r="638" spans="1:5" ht="15" customHeight="1">
      <c r="A638" s="39" t="s">
        <v>23</v>
      </c>
      <c r="B638" s="70">
        <v>41464</v>
      </c>
      <c r="C638" s="71" t="s">
        <v>547</v>
      </c>
      <c r="D638" s="72">
        <v>30</v>
      </c>
      <c r="E638" s="82">
        <f t="shared" si="13"/>
        <v>20093.44999999999</v>
      </c>
    </row>
    <row r="639" spans="1:5" ht="15" customHeight="1">
      <c r="A639" s="39" t="s">
        <v>23</v>
      </c>
      <c r="B639" s="70">
        <v>41466</v>
      </c>
      <c r="C639" s="71" t="s">
        <v>806</v>
      </c>
      <c r="D639" s="72">
        <v>19.7</v>
      </c>
      <c r="E639" s="82">
        <f t="shared" si="13"/>
        <v>20113.149999999991</v>
      </c>
    </row>
    <row r="640" spans="1:5" ht="15" customHeight="1">
      <c r="A640" s="39" t="s">
        <v>23</v>
      </c>
      <c r="B640" s="70">
        <v>41466</v>
      </c>
      <c r="C640" s="71" t="s">
        <v>146</v>
      </c>
      <c r="D640" s="72">
        <v>-27.3</v>
      </c>
      <c r="E640" s="82">
        <f t="shared" si="13"/>
        <v>20085.849999999991</v>
      </c>
    </row>
    <row r="641" spans="1:5" ht="15" customHeight="1">
      <c r="A641" s="39" t="s">
        <v>23</v>
      </c>
      <c r="B641" s="70">
        <v>41467</v>
      </c>
      <c r="C641" s="71" t="s">
        <v>120</v>
      </c>
      <c r="D641" s="72">
        <v>-0.25</v>
      </c>
      <c r="E641" s="82">
        <f t="shared" si="13"/>
        <v>20085.599999999991</v>
      </c>
    </row>
    <row r="642" spans="1:5" ht="15" customHeight="1">
      <c r="A642" s="39" t="s">
        <v>23</v>
      </c>
      <c r="B642" s="70">
        <v>41470</v>
      </c>
      <c r="C642" s="71" t="s">
        <v>478</v>
      </c>
      <c r="D642" s="72">
        <v>-5.3</v>
      </c>
      <c r="E642" s="82">
        <f t="shared" si="13"/>
        <v>20080.299999999992</v>
      </c>
    </row>
    <row r="643" spans="1:5" ht="15" customHeight="1">
      <c r="A643" s="39" t="s">
        <v>23</v>
      </c>
      <c r="B643" s="70">
        <v>41477</v>
      </c>
      <c r="C643" s="71" t="s">
        <v>40</v>
      </c>
      <c r="D643" s="72">
        <v>-371.6</v>
      </c>
      <c r="E643" s="82">
        <f t="shared" si="13"/>
        <v>19708.699999999993</v>
      </c>
    </row>
    <row r="644" spans="1:5" ht="15" customHeight="1" thickBot="1">
      <c r="A644" s="39" t="s">
        <v>23</v>
      </c>
      <c r="B644" s="70">
        <v>41486</v>
      </c>
      <c r="C644" s="71" t="s">
        <v>13</v>
      </c>
      <c r="D644" s="72">
        <v>-663.45</v>
      </c>
      <c r="E644" s="82">
        <f t="shared" si="13"/>
        <v>19045.249999999993</v>
      </c>
    </row>
    <row r="645" spans="1:5" ht="15" customHeight="1" thickTop="1" thickBot="1">
      <c r="A645" s="60"/>
      <c r="B645" s="61"/>
      <c r="C645" s="42" t="s">
        <v>171</v>
      </c>
      <c r="D645" s="62"/>
      <c r="E645" s="63"/>
    </row>
    <row r="646" spans="1:5" ht="15" customHeight="1" thickTop="1">
      <c r="A646" s="39" t="s">
        <v>23</v>
      </c>
      <c r="B646" s="70">
        <v>41495</v>
      </c>
      <c r="C646" s="71" t="s">
        <v>849</v>
      </c>
      <c r="D646" s="72">
        <v>100.1</v>
      </c>
      <c r="E646" s="82">
        <f>E644+D646</f>
        <v>19145.349999999991</v>
      </c>
    </row>
    <row r="647" spans="1:5" ht="15" customHeight="1">
      <c r="A647" s="39" t="s">
        <v>23</v>
      </c>
      <c r="B647" s="70">
        <v>41495</v>
      </c>
      <c r="C647" s="71" t="s">
        <v>850</v>
      </c>
      <c r="D647" s="72">
        <v>45.7</v>
      </c>
      <c r="E647" s="82">
        <f>E646+D647</f>
        <v>19191.049999999992</v>
      </c>
    </row>
    <row r="648" spans="1:5" ht="15" customHeight="1">
      <c r="A648" s="39" t="s">
        <v>23</v>
      </c>
      <c r="B648" s="70">
        <v>41506</v>
      </c>
      <c r="C648" s="71" t="s">
        <v>794</v>
      </c>
      <c r="D648" s="72">
        <v>100</v>
      </c>
      <c r="E648" s="82">
        <f t="shared" ref="E648:E653" si="14">E647+D648</f>
        <v>19291.049999999992</v>
      </c>
    </row>
    <row r="649" spans="1:5" ht="15" customHeight="1">
      <c r="A649" s="39" t="s">
        <v>23</v>
      </c>
      <c r="B649" s="70">
        <v>41506</v>
      </c>
      <c r="C649" s="71" t="s">
        <v>794</v>
      </c>
      <c r="D649" s="72">
        <v>575</v>
      </c>
      <c r="E649" s="82">
        <f t="shared" si="14"/>
        <v>19866.049999999992</v>
      </c>
    </row>
    <row r="650" spans="1:5" ht="15" customHeight="1">
      <c r="A650" s="39" t="s">
        <v>23</v>
      </c>
      <c r="B650" s="70">
        <v>41506</v>
      </c>
      <c r="C650" s="71" t="s">
        <v>807</v>
      </c>
      <c r="D650" s="72">
        <v>-183.92</v>
      </c>
      <c r="E650" s="82">
        <f t="shared" si="14"/>
        <v>19682.129999999994</v>
      </c>
    </row>
    <row r="651" spans="1:5" ht="15" customHeight="1">
      <c r="A651" s="39" t="s">
        <v>23</v>
      </c>
      <c r="B651" s="70">
        <v>41506</v>
      </c>
      <c r="C651" s="71" t="s">
        <v>795</v>
      </c>
      <c r="D651" s="72">
        <v>385.9</v>
      </c>
      <c r="E651" s="82">
        <f t="shared" si="14"/>
        <v>20068.029999999995</v>
      </c>
    </row>
    <row r="652" spans="1:5" ht="15" customHeight="1">
      <c r="A652" s="39" t="s">
        <v>23</v>
      </c>
      <c r="B652" s="70">
        <v>41506</v>
      </c>
      <c r="C652" s="71" t="s">
        <v>794</v>
      </c>
      <c r="D652" s="72">
        <v>150</v>
      </c>
      <c r="E652" s="82">
        <f t="shared" si="14"/>
        <v>20218.029999999995</v>
      </c>
    </row>
    <row r="653" spans="1:5" ht="15" customHeight="1" thickBot="1">
      <c r="A653" s="39" t="s">
        <v>23</v>
      </c>
      <c r="B653" s="70">
        <v>41514</v>
      </c>
      <c r="C653" s="71" t="s">
        <v>876</v>
      </c>
      <c r="D653" s="72">
        <v>-48.48</v>
      </c>
      <c r="E653" s="82">
        <f t="shared" si="14"/>
        <v>20169.549999999996</v>
      </c>
    </row>
    <row r="654" spans="1:5" ht="15" customHeight="1" thickTop="1" thickBot="1">
      <c r="A654" s="60"/>
      <c r="B654" s="61"/>
      <c r="C654" s="42" t="s">
        <v>165</v>
      </c>
      <c r="D654" s="62"/>
      <c r="E654" s="63"/>
    </row>
    <row r="655" spans="1:5" ht="15" customHeight="1" thickTop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</sheetData>
  <autoFilter ref="A1:E659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2"/>
  <dimension ref="A1:N539"/>
  <sheetViews>
    <sheetView workbookViewId="0">
      <pane ySplit="1" topLeftCell="A2" activePane="bottomLeft" state="frozen"/>
      <selection pane="bottomLeft" activeCell="B115" sqref="B115"/>
    </sheetView>
  </sheetViews>
  <sheetFormatPr defaultColWidth="11.42578125" defaultRowHeight="11.25"/>
  <cols>
    <col min="1" max="1" width="6.7109375" style="50" customWidth="1"/>
    <col min="2" max="2" width="9.7109375" style="83" customWidth="1"/>
    <col min="3" max="3" width="50.7109375" style="50" customWidth="1"/>
    <col min="4" max="10" width="10.7109375" style="50" customWidth="1"/>
    <col min="11" max="16384" width="11.42578125" style="50"/>
  </cols>
  <sheetData>
    <row r="1" spans="1:5" s="78" customFormat="1" ht="15" customHeight="1">
      <c r="A1" s="52" t="s">
        <v>65</v>
      </c>
      <c r="B1" s="81" t="s">
        <v>42</v>
      </c>
      <c r="C1" s="81" t="s">
        <v>31</v>
      </c>
      <c r="D1" s="81" t="s">
        <v>66</v>
      </c>
      <c r="E1" s="54" t="s">
        <v>67</v>
      </c>
    </row>
    <row r="2" spans="1:5" ht="15" customHeight="1" thickBot="1">
      <c r="A2" s="43" t="s">
        <v>22</v>
      </c>
      <c r="B2" s="70">
        <v>41152</v>
      </c>
      <c r="C2" s="71" t="s">
        <v>888</v>
      </c>
      <c r="D2" s="80"/>
      <c r="E2" s="82">
        <v>204.31</v>
      </c>
    </row>
    <row r="3" spans="1:5" ht="15" customHeight="1" thickTop="1" thickBot="1">
      <c r="A3" s="60"/>
      <c r="B3" s="61"/>
      <c r="C3" s="42" t="s">
        <v>128</v>
      </c>
      <c r="D3" s="62"/>
      <c r="E3" s="63"/>
    </row>
    <row r="4" spans="1:5" ht="15" customHeight="1" thickTop="1">
      <c r="A4" s="43" t="s">
        <v>22</v>
      </c>
      <c r="B4" s="70">
        <v>41154</v>
      </c>
      <c r="C4" s="71" t="s">
        <v>178</v>
      </c>
      <c r="D4" s="80">
        <v>131.07</v>
      </c>
      <c r="E4" s="82">
        <f>E2+D4</f>
        <v>335.38</v>
      </c>
    </row>
    <row r="5" spans="1:5" ht="15" customHeight="1">
      <c r="A5" s="43" t="s">
        <v>22</v>
      </c>
      <c r="B5" s="70">
        <v>41159</v>
      </c>
      <c r="C5" s="71" t="s">
        <v>179</v>
      </c>
      <c r="D5" s="80">
        <v>13.68</v>
      </c>
      <c r="E5" s="82">
        <f t="shared" ref="E5:E11" si="0">E4+D5</f>
        <v>349.06</v>
      </c>
    </row>
    <row r="6" spans="1:5" ht="15" customHeight="1">
      <c r="A6" s="43" t="s">
        <v>22</v>
      </c>
      <c r="B6" s="70">
        <v>41159</v>
      </c>
      <c r="C6" s="71" t="s">
        <v>183</v>
      </c>
      <c r="D6" s="80">
        <v>30</v>
      </c>
      <c r="E6" s="82">
        <f t="shared" si="0"/>
        <v>379.06</v>
      </c>
    </row>
    <row r="7" spans="1:5" ht="15" customHeight="1">
      <c r="A7" s="43" t="s">
        <v>22</v>
      </c>
      <c r="B7" s="70">
        <v>41159</v>
      </c>
      <c r="C7" s="71" t="s">
        <v>182</v>
      </c>
      <c r="D7" s="80">
        <v>131.07</v>
      </c>
      <c r="E7" s="82">
        <f t="shared" si="0"/>
        <v>510.13</v>
      </c>
    </row>
    <row r="8" spans="1:5" ht="15" customHeight="1">
      <c r="A8" s="43" t="s">
        <v>22</v>
      </c>
      <c r="B8" s="70">
        <v>41159</v>
      </c>
      <c r="C8" s="71" t="s">
        <v>185</v>
      </c>
      <c r="D8" s="80">
        <v>30</v>
      </c>
      <c r="E8" s="82">
        <f t="shared" si="0"/>
        <v>540.13</v>
      </c>
    </row>
    <row r="9" spans="1:5" ht="15" customHeight="1">
      <c r="A9" s="43" t="s">
        <v>22</v>
      </c>
      <c r="B9" s="70">
        <v>41159</v>
      </c>
      <c r="C9" s="71" t="s">
        <v>184</v>
      </c>
      <c r="D9" s="80">
        <v>63.21</v>
      </c>
      <c r="E9" s="82">
        <f t="shared" si="0"/>
        <v>603.34</v>
      </c>
    </row>
    <row r="10" spans="1:5" ht="15" customHeight="1">
      <c r="A10" s="43" t="s">
        <v>22</v>
      </c>
      <c r="B10" s="70">
        <v>41159</v>
      </c>
      <c r="C10" s="71" t="s">
        <v>188</v>
      </c>
      <c r="D10" s="80">
        <v>30</v>
      </c>
      <c r="E10" s="82">
        <f t="shared" si="0"/>
        <v>633.34</v>
      </c>
    </row>
    <row r="11" spans="1:5" ht="15" customHeight="1">
      <c r="A11" s="43" t="s">
        <v>22</v>
      </c>
      <c r="B11" s="70">
        <v>41159</v>
      </c>
      <c r="C11" s="71" t="s">
        <v>186</v>
      </c>
      <c r="D11" s="80">
        <v>24.57</v>
      </c>
      <c r="E11" s="82">
        <f t="shared" si="0"/>
        <v>657.91000000000008</v>
      </c>
    </row>
    <row r="12" spans="1:5" ht="15" customHeight="1">
      <c r="A12" s="43" t="s">
        <v>22</v>
      </c>
      <c r="B12" s="70">
        <v>41159</v>
      </c>
      <c r="C12" s="71" t="s">
        <v>189</v>
      </c>
      <c r="D12" s="80">
        <v>24.57</v>
      </c>
      <c r="E12" s="82">
        <f t="shared" ref="E12:E47" si="1">E11+D12</f>
        <v>682.48000000000013</v>
      </c>
    </row>
    <row r="13" spans="1:5" ht="15" customHeight="1">
      <c r="A13" s="43" t="s">
        <v>22</v>
      </c>
      <c r="B13" s="70">
        <v>41159</v>
      </c>
      <c r="C13" s="71" t="s">
        <v>187</v>
      </c>
      <c r="D13" s="80">
        <v>30</v>
      </c>
      <c r="E13" s="82">
        <f t="shared" si="1"/>
        <v>712.48000000000013</v>
      </c>
    </row>
    <row r="14" spans="1:5" ht="15" customHeight="1">
      <c r="A14" s="43" t="s">
        <v>22</v>
      </c>
      <c r="B14" s="70">
        <v>41159</v>
      </c>
      <c r="C14" s="71" t="s">
        <v>190</v>
      </c>
      <c r="D14" s="80">
        <v>67.790000000000006</v>
      </c>
      <c r="E14" s="82">
        <f t="shared" si="1"/>
        <v>780.2700000000001</v>
      </c>
    </row>
    <row r="15" spans="1:5" ht="15" customHeight="1">
      <c r="A15" s="43" t="s">
        <v>22</v>
      </c>
      <c r="B15" s="70">
        <v>41159</v>
      </c>
      <c r="C15" s="71" t="s">
        <v>191</v>
      </c>
      <c r="D15" s="80">
        <v>131.07</v>
      </c>
      <c r="E15" s="82">
        <f t="shared" si="1"/>
        <v>911.34000000000015</v>
      </c>
    </row>
    <row r="16" spans="1:5" ht="15" customHeight="1">
      <c r="A16" s="43" t="s">
        <v>22</v>
      </c>
      <c r="B16" s="70">
        <v>41159</v>
      </c>
      <c r="C16" s="71" t="s">
        <v>192</v>
      </c>
      <c r="D16" s="80">
        <v>30</v>
      </c>
      <c r="E16" s="82">
        <f t="shared" si="1"/>
        <v>941.34000000000015</v>
      </c>
    </row>
    <row r="17" spans="1:5" ht="15" customHeight="1">
      <c r="A17" s="43" t="s">
        <v>22</v>
      </c>
      <c r="B17" s="70">
        <v>41159</v>
      </c>
      <c r="C17" s="71" t="s">
        <v>193</v>
      </c>
      <c r="D17" s="80">
        <v>-2.35</v>
      </c>
      <c r="E17" s="82">
        <f t="shared" si="1"/>
        <v>938.99000000000012</v>
      </c>
    </row>
    <row r="18" spans="1:5" ht="15" customHeight="1">
      <c r="A18" s="43" t="s">
        <v>22</v>
      </c>
      <c r="B18" s="70">
        <v>41159</v>
      </c>
      <c r="C18" s="71" t="s">
        <v>194</v>
      </c>
      <c r="D18" s="80">
        <v>30</v>
      </c>
      <c r="E18" s="82">
        <f t="shared" si="1"/>
        <v>968.99000000000012</v>
      </c>
    </row>
    <row r="19" spans="1:5" ht="15" customHeight="1">
      <c r="A19" s="43" t="s">
        <v>22</v>
      </c>
      <c r="B19" s="70">
        <v>41159</v>
      </c>
      <c r="C19" s="71" t="s">
        <v>195</v>
      </c>
      <c r="D19" s="80">
        <v>30</v>
      </c>
      <c r="E19" s="82">
        <f t="shared" si="1"/>
        <v>998.99000000000012</v>
      </c>
    </row>
    <row r="20" spans="1:5" ht="15" customHeight="1">
      <c r="A20" s="43" t="s">
        <v>22</v>
      </c>
      <c r="B20" s="70">
        <v>41159</v>
      </c>
      <c r="C20" s="71" t="s">
        <v>196</v>
      </c>
      <c r="D20" s="80">
        <v>30</v>
      </c>
      <c r="E20" s="82">
        <f t="shared" si="1"/>
        <v>1028.9900000000002</v>
      </c>
    </row>
    <row r="21" spans="1:5" ht="15" customHeight="1">
      <c r="A21" s="43" t="s">
        <v>22</v>
      </c>
      <c r="B21" s="70">
        <v>41159</v>
      </c>
      <c r="C21" s="71" t="s">
        <v>180</v>
      </c>
      <c r="D21" s="80">
        <v>1</v>
      </c>
      <c r="E21" s="82">
        <f t="shared" si="1"/>
        <v>1029.9900000000002</v>
      </c>
    </row>
    <row r="22" spans="1:5" ht="15" customHeight="1">
      <c r="A22" s="43" t="s">
        <v>22</v>
      </c>
      <c r="B22" s="70">
        <v>41163</v>
      </c>
      <c r="C22" s="71" t="s">
        <v>45</v>
      </c>
      <c r="D22" s="80">
        <v>-850</v>
      </c>
      <c r="E22" s="82">
        <f t="shared" si="1"/>
        <v>179.99000000000024</v>
      </c>
    </row>
    <row r="23" spans="1:5" ht="15" customHeight="1">
      <c r="A23" s="43" t="s">
        <v>22</v>
      </c>
      <c r="B23" s="70">
        <v>41164</v>
      </c>
      <c r="C23" s="71" t="s">
        <v>130</v>
      </c>
      <c r="D23" s="80">
        <v>30</v>
      </c>
      <c r="E23" s="82">
        <f t="shared" si="1"/>
        <v>209.99000000000024</v>
      </c>
    </row>
    <row r="24" spans="1:5" ht="15" customHeight="1">
      <c r="A24" s="43" t="s">
        <v>22</v>
      </c>
      <c r="B24" s="70">
        <v>41164</v>
      </c>
      <c r="C24" s="71" t="s">
        <v>198</v>
      </c>
      <c r="D24" s="80">
        <v>27.65</v>
      </c>
      <c r="E24" s="82">
        <f t="shared" si="1"/>
        <v>237.64000000000024</v>
      </c>
    </row>
    <row r="25" spans="1:5" ht="15" customHeight="1">
      <c r="A25" s="43" t="s">
        <v>22</v>
      </c>
      <c r="B25" s="70">
        <v>41164</v>
      </c>
      <c r="C25" s="71" t="s">
        <v>203</v>
      </c>
      <c r="D25" s="80">
        <v>27.65</v>
      </c>
      <c r="E25" s="82">
        <f t="shared" si="1"/>
        <v>265.29000000000025</v>
      </c>
    </row>
    <row r="26" spans="1:5" ht="15" customHeight="1">
      <c r="A26" s="43" t="s">
        <v>22</v>
      </c>
      <c r="B26" s="70">
        <v>41164</v>
      </c>
      <c r="C26" s="71" t="s">
        <v>204</v>
      </c>
      <c r="D26" s="80">
        <v>30</v>
      </c>
      <c r="E26" s="82">
        <f t="shared" si="1"/>
        <v>295.29000000000025</v>
      </c>
    </row>
    <row r="27" spans="1:5" ht="15" customHeight="1">
      <c r="A27" s="43" t="s">
        <v>22</v>
      </c>
      <c r="B27" s="70">
        <v>41165</v>
      </c>
      <c r="C27" s="71" t="s">
        <v>199</v>
      </c>
      <c r="D27" s="80">
        <v>27.65</v>
      </c>
      <c r="E27" s="82">
        <f t="shared" si="1"/>
        <v>322.94000000000023</v>
      </c>
    </row>
    <row r="28" spans="1:5" ht="15" customHeight="1">
      <c r="A28" s="43" t="s">
        <v>22</v>
      </c>
      <c r="B28" s="70">
        <v>41165</v>
      </c>
      <c r="C28" s="71" t="s">
        <v>202</v>
      </c>
      <c r="D28" s="80">
        <v>30</v>
      </c>
      <c r="E28" s="82">
        <f t="shared" si="1"/>
        <v>352.94000000000023</v>
      </c>
    </row>
    <row r="29" spans="1:5" ht="15" customHeight="1">
      <c r="A29" s="43" t="s">
        <v>22</v>
      </c>
      <c r="B29" s="70">
        <v>41165</v>
      </c>
      <c r="C29" s="71" t="s">
        <v>205</v>
      </c>
      <c r="D29" s="80">
        <v>30</v>
      </c>
      <c r="E29" s="82">
        <f t="shared" si="1"/>
        <v>382.94000000000023</v>
      </c>
    </row>
    <row r="30" spans="1:5" ht="15" customHeight="1">
      <c r="A30" s="43" t="s">
        <v>22</v>
      </c>
      <c r="B30" s="70">
        <v>41166</v>
      </c>
      <c r="C30" s="71" t="s">
        <v>206</v>
      </c>
      <c r="D30" s="80">
        <v>24.57</v>
      </c>
      <c r="E30" s="82">
        <f t="shared" si="1"/>
        <v>407.51000000000022</v>
      </c>
    </row>
    <row r="31" spans="1:5" ht="15" customHeight="1">
      <c r="A31" s="43" t="s">
        <v>22</v>
      </c>
      <c r="B31" s="70">
        <v>41166</v>
      </c>
      <c r="C31" s="71" t="s">
        <v>200</v>
      </c>
      <c r="D31" s="80">
        <v>30</v>
      </c>
      <c r="E31" s="82">
        <f t="shared" si="1"/>
        <v>437.51000000000022</v>
      </c>
    </row>
    <row r="32" spans="1:5" ht="15" customHeight="1">
      <c r="A32" s="43" t="s">
        <v>22</v>
      </c>
      <c r="B32" s="70">
        <v>41166</v>
      </c>
      <c r="C32" s="71" t="s">
        <v>201</v>
      </c>
      <c r="D32" s="80">
        <v>30</v>
      </c>
      <c r="E32" s="82">
        <f t="shared" si="1"/>
        <v>467.51000000000022</v>
      </c>
    </row>
    <row r="33" spans="1:5" ht="15" customHeight="1">
      <c r="A33" s="43" t="s">
        <v>22</v>
      </c>
      <c r="B33" s="70">
        <v>41169</v>
      </c>
      <c r="C33" s="71" t="s">
        <v>207</v>
      </c>
      <c r="D33" s="80">
        <v>30</v>
      </c>
      <c r="E33" s="82">
        <f t="shared" si="1"/>
        <v>497.51000000000022</v>
      </c>
    </row>
    <row r="34" spans="1:5" ht="15" customHeight="1">
      <c r="A34" s="43" t="s">
        <v>22</v>
      </c>
      <c r="B34" s="70">
        <v>41169</v>
      </c>
      <c r="C34" s="71" t="s">
        <v>208</v>
      </c>
      <c r="D34" s="80">
        <v>30</v>
      </c>
      <c r="E34" s="82">
        <f t="shared" si="1"/>
        <v>527.51000000000022</v>
      </c>
    </row>
    <row r="35" spans="1:5" ht="15" customHeight="1">
      <c r="A35" s="43" t="s">
        <v>22</v>
      </c>
      <c r="B35" s="70">
        <v>41170</v>
      </c>
      <c r="C35" s="71" t="s">
        <v>209</v>
      </c>
      <c r="D35" s="80">
        <v>30</v>
      </c>
      <c r="E35" s="82">
        <f t="shared" si="1"/>
        <v>557.51000000000022</v>
      </c>
    </row>
    <row r="36" spans="1:5" ht="15" customHeight="1">
      <c r="A36" s="43" t="s">
        <v>22</v>
      </c>
      <c r="B36" s="70">
        <v>41170</v>
      </c>
      <c r="C36" s="71" t="s">
        <v>210</v>
      </c>
      <c r="D36" s="80">
        <v>30</v>
      </c>
      <c r="E36" s="82">
        <f t="shared" si="1"/>
        <v>587.51000000000022</v>
      </c>
    </row>
    <row r="37" spans="1:5" ht="15" customHeight="1">
      <c r="A37" s="43" t="s">
        <v>22</v>
      </c>
      <c r="B37" s="70">
        <v>41170</v>
      </c>
      <c r="C37" s="71" t="s">
        <v>211</v>
      </c>
      <c r="D37" s="80">
        <v>30</v>
      </c>
      <c r="E37" s="82">
        <f t="shared" si="1"/>
        <v>617.51000000000022</v>
      </c>
    </row>
    <row r="38" spans="1:5" ht="15" customHeight="1">
      <c r="A38" s="43" t="s">
        <v>22</v>
      </c>
      <c r="B38" s="70">
        <v>41171</v>
      </c>
      <c r="C38" s="71" t="s">
        <v>212</v>
      </c>
      <c r="D38" s="80">
        <v>30</v>
      </c>
      <c r="E38" s="82">
        <f t="shared" si="1"/>
        <v>647.51000000000022</v>
      </c>
    </row>
    <row r="39" spans="1:5" ht="15" customHeight="1">
      <c r="A39" s="43" t="s">
        <v>22</v>
      </c>
      <c r="B39" s="70">
        <v>41172</v>
      </c>
      <c r="C39" s="71" t="s">
        <v>213</v>
      </c>
      <c r="D39" s="80">
        <v>30</v>
      </c>
      <c r="E39" s="82">
        <f t="shared" si="1"/>
        <v>677.51000000000022</v>
      </c>
    </row>
    <row r="40" spans="1:5" ht="15" customHeight="1">
      <c r="A40" s="43" t="s">
        <v>22</v>
      </c>
      <c r="B40" s="70">
        <v>41173</v>
      </c>
      <c r="C40" s="71" t="s">
        <v>214</v>
      </c>
      <c r="D40" s="80">
        <v>30</v>
      </c>
      <c r="E40" s="82">
        <f t="shared" si="1"/>
        <v>707.51000000000022</v>
      </c>
    </row>
    <row r="41" spans="1:5" ht="15" customHeight="1">
      <c r="A41" s="43" t="s">
        <v>22</v>
      </c>
      <c r="B41" s="70">
        <v>41176</v>
      </c>
      <c r="C41" s="71" t="s">
        <v>215</v>
      </c>
      <c r="D41" s="80">
        <v>30</v>
      </c>
      <c r="E41" s="82">
        <f t="shared" si="1"/>
        <v>737.51000000000022</v>
      </c>
    </row>
    <row r="42" spans="1:5" ht="15" customHeight="1">
      <c r="A42" s="43" t="s">
        <v>22</v>
      </c>
      <c r="B42" s="70">
        <v>41176</v>
      </c>
      <c r="C42" s="71" t="s">
        <v>216</v>
      </c>
      <c r="D42" s="80">
        <v>30</v>
      </c>
      <c r="E42" s="82">
        <f t="shared" si="1"/>
        <v>767.51000000000022</v>
      </c>
    </row>
    <row r="43" spans="1:5" ht="15" customHeight="1">
      <c r="A43" s="43" t="s">
        <v>22</v>
      </c>
      <c r="B43" s="70">
        <v>41177</v>
      </c>
      <c r="C43" s="71" t="s">
        <v>217</v>
      </c>
      <c r="D43" s="80">
        <v>30</v>
      </c>
      <c r="E43" s="82">
        <f t="shared" si="1"/>
        <v>797.51000000000022</v>
      </c>
    </row>
    <row r="44" spans="1:5" ht="15" customHeight="1">
      <c r="A44" s="43" t="s">
        <v>22</v>
      </c>
      <c r="B44" s="70">
        <v>41177</v>
      </c>
      <c r="C44" s="71" t="s">
        <v>197</v>
      </c>
      <c r="D44" s="80">
        <v>30</v>
      </c>
      <c r="E44" s="82">
        <f t="shared" si="1"/>
        <v>827.51000000000022</v>
      </c>
    </row>
    <row r="45" spans="1:5" ht="15" customHeight="1">
      <c r="A45" s="43" t="s">
        <v>22</v>
      </c>
      <c r="B45" s="70">
        <v>41178</v>
      </c>
      <c r="C45" s="71" t="s">
        <v>218</v>
      </c>
      <c r="D45" s="80">
        <v>30</v>
      </c>
      <c r="E45" s="82">
        <f t="shared" si="1"/>
        <v>857.51000000000022</v>
      </c>
    </row>
    <row r="46" spans="1:5" ht="15" customHeight="1">
      <c r="A46" s="43" t="s">
        <v>22</v>
      </c>
      <c r="B46" s="70">
        <v>41180</v>
      </c>
      <c r="C46" s="71" t="s">
        <v>45</v>
      </c>
      <c r="D46" s="80">
        <v>-700</v>
      </c>
      <c r="E46" s="82">
        <f t="shared" si="1"/>
        <v>157.51000000000022</v>
      </c>
    </row>
    <row r="47" spans="1:5" ht="15" customHeight="1" thickBot="1">
      <c r="A47" s="43" t="s">
        <v>22</v>
      </c>
      <c r="B47" s="70">
        <v>41180</v>
      </c>
      <c r="C47" s="71" t="s">
        <v>45</v>
      </c>
      <c r="D47" s="80">
        <v>-100</v>
      </c>
      <c r="E47" s="82">
        <f t="shared" si="1"/>
        <v>57.510000000000218</v>
      </c>
    </row>
    <row r="48" spans="1:5" ht="15" customHeight="1" thickTop="1" thickBot="1">
      <c r="A48" s="60"/>
      <c r="B48" s="61"/>
      <c r="C48" s="42" t="s">
        <v>160</v>
      </c>
      <c r="D48" s="62"/>
      <c r="E48" s="63"/>
    </row>
    <row r="49" spans="1:5" ht="15" customHeight="1" thickTop="1">
      <c r="A49" s="43" t="s">
        <v>22</v>
      </c>
      <c r="B49" s="70">
        <v>41183</v>
      </c>
      <c r="C49" s="71" t="s">
        <v>238</v>
      </c>
      <c r="D49" s="80">
        <v>30</v>
      </c>
      <c r="E49" s="82">
        <f>E47+D49</f>
        <v>87.510000000000218</v>
      </c>
    </row>
    <row r="50" spans="1:5" ht="15" customHeight="1">
      <c r="A50" s="43" t="s">
        <v>22</v>
      </c>
      <c r="B50" s="70">
        <v>41183</v>
      </c>
      <c r="C50" s="71" t="s">
        <v>239</v>
      </c>
      <c r="D50" s="80">
        <v>27.65</v>
      </c>
      <c r="E50" s="82">
        <f t="shared" ref="E50:E86" si="2">E49+D50</f>
        <v>115.16000000000022</v>
      </c>
    </row>
    <row r="51" spans="1:5" ht="15" customHeight="1">
      <c r="A51" s="43" t="s">
        <v>22</v>
      </c>
      <c r="B51" s="70">
        <v>41183</v>
      </c>
      <c r="C51" s="71" t="s">
        <v>240</v>
      </c>
      <c r="D51" s="80">
        <v>27.65</v>
      </c>
      <c r="E51" s="82">
        <f t="shared" si="2"/>
        <v>142.81000000000023</v>
      </c>
    </row>
    <row r="52" spans="1:5" ht="15" customHeight="1">
      <c r="A52" s="43" t="s">
        <v>22</v>
      </c>
      <c r="B52" s="70">
        <v>41183</v>
      </c>
      <c r="C52" s="71" t="s">
        <v>241</v>
      </c>
      <c r="D52" s="80">
        <v>-25.3</v>
      </c>
      <c r="E52" s="82">
        <f t="shared" si="2"/>
        <v>117.51000000000023</v>
      </c>
    </row>
    <row r="53" spans="1:5" ht="15" customHeight="1">
      <c r="A53" s="43" t="s">
        <v>22</v>
      </c>
      <c r="B53" s="70">
        <v>41185</v>
      </c>
      <c r="C53" s="71" t="s">
        <v>138</v>
      </c>
      <c r="D53" s="80">
        <v>9</v>
      </c>
      <c r="E53" s="82">
        <f t="shared" si="2"/>
        <v>126.51000000000023</v>
      </c>
    </row>
    <row r="54" spans="1:5" ht="15" customHeight="1">
      <c r="A54" s="43" t="s">
        <v>22</v>
      </c>
      <c r="B54" s="70">
        <v>41186</v>
      </c>
      <c r="C54" s="71" t="s">
        <v>242</v>
      </c>
      <c r="D54" s="80">
        <v>30</v>
      </c>
      <c r="E54" s="82">
        <f t="shared" si="2"/>
        <v>156.51000000000022</v>
      </c>
    </row>
    <row r="55" spans="1:5" ht="15" customHeight="1">
      <c r="A55" s="43" t="s">
        <v>22</v>
      </c>
      <c r="B55" s="70">
        <v>41186</v>
      </c>
      <c r="C55" s="71" t="s">
        <v>243</v>
      </c>
      <c r="D55" s="80">
        <v>30</v>
      </c>
      <c r="E55" s="82">
        <f t="shared" si="2"/>
        <v>186.51000000000022</v>
      </c>
    </row>
    <row r="56" spans="1:5" ht="15" customHeight="1">
      <c r="A56" s="43" t="s">
        <v>22</v>
      </c>
      <c r="B56" s="70">
        <v>41186</v>
      </c>
      <c r="C56" s="71" t="s">
        <v>244</v>
      </c>
      <c r="D56" s="80">
        <v>30</v>
      </c>
      <c r="E56" s="82">
        <f t="shared" si="2"/>
        <v>216.51000000000022</v>
      </c>
    </row>
    <row r="57" spans="1:5" ht="15" customHeight="1">
      <c r="A57" s="43" t="s">
        <v>22</v>
      </c>
      <c r="B57" s="70">
        <v>41186</v>
      </c>
      <c r="C57" s="71" t="s">
        <v>245</v>
      </c>
      <c r="D57" s="80">
        <v>4.5</v>
      </c>
      <c r="E57" s="82">
        <f t="shared" si="2"/>
        <v>221.01000000000022</v>
      </c>
    </row>
    <row r="58" spans="1:5" ht="15" customHeight="1">
      <c r="A58" s="43" t="s">
        <v>22</v>
      </c>
      <c r="B58" s="70">
        <v>41186</v>
      </c>
      <c r="C58" s="71" t="s">
        <v>246</v>
      </c>
      <c r="D58" s="80">
        <v>30</v>
      </c>
      <c r="E58" s="82">
        <f t="shared" si="2"/>
        <v>251.01000000000022</v>
      </c>
    </row>
    <row r="59" spans="1:5" ht="15" customHeight="1">
      <c r="A59" s="43" t="s">
        <v>22</v>
      </c>
      <c r="B59" s="70">
        <v>41190</v>
      </c>
      <c r="C59" s="71" t="s">
        <v>247</v>
      </c>
      <c r="D59" s="80">
        <v>30</v>
      </c>
      <c r="E59" s="82">
        <f t="shared" si="2"/>
        <v>281.01000000000022</v>
      </c>
    </row>
    <row r="60" spans="1:5" ht="15" customHeight="1">
      <c r="A60" s="43" t="s">
        <v>22</v>
      </c>
      <c r="B60" s="70">
        <v>41190</v>
      </c>
      <c r="C60" s="71" t="s">
        <v>248</v>
      </c>
      <c r="D60" s="80">
        <v>-3.75</v>
      </c>
      <c r="E60" s="82">
        <f t="shared" si="2"/>
        <v>277.26000000000022</v>
      </c>
    </row>
    <row r="61" spans="1:5" ht="15" customHeight="1">
      <c r="A61" s="43" t="s">
        <v>22</v>
      </c>
      <c r="B61" s="70">
        <v>41190</v>
      </c>
      <c r="C61" s="71" t="s">
        <v>249</v>
      </c>
      <c r="D61" s="80">
        <v>-8.4499999999999993</v>
      </c>
      <c r="E61" s="82">
        <f t="shared" si="2"/>
        <v>268.81000000000023</v>
      </c>
    </row>
    <row r="62" spans="1:5" ht="15" customHeight="1">
      <c r="A62" s="43" t="s">
        <v>22</v>
      </c>
      <c r="B62" s="70">
        <v>41191</v>
      </c>
      <c r="C62" s="71" t="s">
        <v>250</v>
      </c>
      <c r="D62" s="80">
        <v>12.6</v>
      </c>
      <c r="E62" s="82">
        <f t="shared" si="2"/>
        <v>281.41000000000025</v>
      </c>
    </row>
    <row r="63" spans="1:5" ht="15" customHeight="1">
      <c r="A63" s="43" t="s">
        <v>22</v>
      </c>
      <c r="B63" s="70">
        <v>41192</v>
      </c>
      <c r="C63" s="71" t="s">
        <v>251</v>
      </c>
      <c r="D63" s="80">
        <v>-9</v>
      </c>
      <c r="E63" s="82">
        <f t="shared" si="2"/>
        <v>272.41000000000025</v>
      </c>
    </row>
    <row r="64" spans="1:5" ht="15" customHeight="1">
      <c r="A64" s="43" t="s">
        <v>22</v>
      </c>
      <c r="B64" s="70">
        <v>41192</v>
      </c>
      <c r="C64" s="71" t="s">
        <v>252</v>
      </c>
      <c r="D64" s="80">
        <v>25.2</v>
      </c>
      <c r="E64" s="82">
        <f t="shared" si="2"/>
        <v>297.61000000000024</v>
      </c>
    </row>
    <row r="65" spans="1:5" ht="15" customHeight="1">
      <c r="A65" s="43" t="s">
        <v>22</v>
      </c>
      <c r="B65" s="70">
        <v>41193</v>
      </c>
      <c r="C65" s="71" t="s">
        <v>253</v>
      </c>
      <c r="D65" s="80">
        <v>12.6</v>
      </c>
      <c r="E65" s="82">
        <f t="shared" si="2"/>
        <v>310.21000000000026</v>
      </c>
    </row>
    <row r="66" spans="1:5" ht="15" customHeight="1">
      <c r="A66" s="43" t="s">
        <v>22</v>
      </c>
      <c r="B66" s="70">
        <v>41197</v>
      </c>
      <c r="C66" s="71" t="s">
        <v>254</v>
      </c>
      <c r="D66" s="80">
        <v>-140</v>
      </c>
      <c r="E66" s="82">
        <f t="shared" si="2"/>
        <v>170.21000000000026</v>
      </c>
    </row>
    <row r="67" spans="1:5" ht="15" customHeight="1">
      <c r="A67" s="43" t="s">
        <v>22</v>
      </c>
      <c r="B67" s="70">
        <v>41198</v>
      </c>
      <c r="C67" s="71" t="s">
        <v>255</v>
      </c>
      <c r="D67" s="80">
        <v>-40</v>
      </c>
      <c r="E67" s="82">
        <f t="shared" si="2"/>
        <v>130.21000000000026</v>
      </c>
    </row>
    <row r="68" spans="1:5" ht="15" customHeight="1">
      <c r="A68" s="43" t="s">
        <v>22</v>
      </c>
      <c r="B68" s="70">
        <v>41198</v>
      </c>
      <c r="C68" s="71" t="s">
        <v>256</v>
      </c>
      <c r="D68" s="80">
        <v>42</v>
      </c>
      <c r="E68" s="82">
        <f t="shared" si="2"/>
        <v>172.21000000000026</v>
      </c>
    </row>
    <row r="69" spans="1:5" ht="15" customHeight="1">
      <c r="A69" s="43" t="s">
        <v>22</v>
      </c>
      <c r="B69" s="70">
        <v>41198</v>
      </c>
      <c r="C69" s="71" t="s">
        <v>134</v>
      </c>
      <c r="D69" s="80">
        <v>7.5</v>
      </c>
      <c r="E69" s="82">
        <f t="shared" si="2"/>
        <v>179.71000000000026</v>
      </c>
    </row>
    <row r="70" spans="1:5" ht="15" customHeight="1">
      <c r="A70" s="43" t="s">
        <v>22</v>
      </c>
      <c r="B70" s="70">
        <v>41199</v>
      </c>
      <c r="C70" s="71" t="s">
        <v>134</v>
      </c>
      <c r="D70" s="80">
        <v>7.5</v>
      </c>
      <c r="E70" s="82">
        <f t="shared" si="2"/>
        <v>187.21000000000026</v>
      </c>
    </row>
    <row r="71" spans="1:5" ht="15" customHeight="1">
      <c r="A71" s="43" t="s">
        <v>22</v>
      </c>
      <c r="B71" s="70">
        <v>41199</v>
      </c>
      <c r="C71" s="71" t="s">
        <v>257</v>
      </c>
      <c r="D71" s="80">
        <v>40</v>
      </c>
      <c r="E71" s="82">
        <f t="shared" si="2"/>
        <v>227.21000000000026</v>
      </c>
    </row>
    <row r="72" spans="1:5" ht="15" customHeight="1">
      <c r="A72" s="43" t="s">
        <v>22</v>
      </c>
      <c r="B72" s="70">
        <v>41199</v>
      </c>
      <c r="C72" s="71" t="s">
        <v>137</v>
      </c>
      <c r="D72" s="80">
        <v>29.2</v>
      </c>
      <c r="E72" s="82">
        <f t="shared" si="2"/>
        <v>256.41000000000025</v>
      </c>
    </row>
    <row r="73" spans="1:5" ht="15" customHeight="1">
      <c r="A73" s="43" t="s">
        <v>22</v>
      </c>
      <c r="B73" s="70">
        <v>41200</v>
      </c>
      <c r="C73" s="71" t="s">
        <v>258</v>
      </c>
      <c r="D73" s="80">
        <v>19.5</v>
      </c>
      <c r="E73" s="82">
        <f t="shared" si="2"/>
        <v>275.91000000000025</v>
      </c>
    </row>
    <row r="74" spans="1:5" ht="15" customHeight="1">
      <c r="A74" s="43" t="s">
        <v>22</v>
      </c>
      <c r="B74" s="70">
        <v>41201</v>
      </c>
      <c r="C74" s="71" t="s">
        <v>134</v>
      </c>
      <c r="D74" s="80">
        <v>7.5</v>
      </c>
      <c r="E74" s="82">
        <f t="shared" si="2"/>
        <v>283.41000000000025</v>
      </c>
    </row>
    <row r="75" spans="1:5" ht="15" customHeight="1">
      <c r="A75" s="43" t="s">
        <v>22</v>
      </c>
      <c r="B75" s="70">
        <v>41201</v>
      </c>
      <c r="C75" s="71" t="s">
        <v>134</v>
      </c>
      <c r="D75" s="80">
        <v>7.5</v>
      </c>
      <c r="E75" s="82">
        <f t="shared" si="2"/>
        <v>290.91000000000025</v>
      </c>
    </row>
    <row r="76" spans="1:5" ht="15" customHeight="1">
      <c r="A76" s="43" t="s">
        <v>22</v>
      </c>
      <c r="B76" s="70">
        <v>41201</v>
      </c>
      <c r="C76" s="71" t="s">
        <v>147</v>
      </c>
      <c r="D76" s="80">
        <v>15</v>
      </c>
      <c r="E76" s="82">
        <f t="shared" si="2"/>
        <v>305.91000000000025</v>
      </c>
    </row>
    <row r="77" spans="1:5" ht="15" customHeight="1">
      <c r="A77" s="43" t="s">
        <v>22</v>
      </c>
      <c r="B77" s="70">
        <v>41205</v>
      </c>
      <c r="C77" s="71" t="s">
        <v>259</v>
      </c>
      <c r="D77" s="80">
        <v>-18</v>
      </c>
      <c r="E77" s="82">
        <f t="shared" si="2"/>
        <v>287.91000000000025</v>
      </c>
    </row>
    <row r="78" spans="1:5" ht="15" customHeight="1">
      <c r="A78" s="43" t="s">
        <v>22</v>
      </c>
      <c r="B78" s="70">
        <v>41207</v>
      </c>
      <c r="C78" s="71" t="s">
        <v>260</v>
      </c>
      <c r="D78" s="80">
        <v>16</v>
      </c>
      <c r="E78" s="82">
        <f t="shared" si="2"/>
        <v>303.91000000000025</v>
      </c>
    </row>
    <row r="79" spans="1:5" ht="15" customHeight="1">
      <c r="A79" s="43" t="s">
        <v>22</v>
      </c>
      <c r="B79" s="70">
        <v>41208</v>
      </c>
      <c r="C79" s="71" t="s">
        <v>261</v>
      </c>
      <c r="D79" s="80">
        <v>20</v>
      </c>
      <c r="E79" s="82">
        <f t="shared" si="2"/>
        <v>323.91000000000025</v>
      </c>
    </row>
    <row r="80" spans="1:5" ht="15" customHeight="1">
      <c r="A80" s="43" t="s">
        <v>22</v>
      </c>
      <c r="B80" s="70">
        <v>41208</v>
      </c>
      <c r="C80" s="71" t="s">
        <v>134</v>
      </c>
      <c r="D80" s="80">
        <v>7.5</v>
      </c>
      <c r="E80" s="82">
        <f t="shared" si="2"/>
        <v>331.41000000000025</v>
      </c>
    </row>
    <row r="81" spans="1:5" ht="15" customHeight="1">
      <c r="A81" s="43" t="s">
        <v>22</v>
      </c>
      <c r="B81" s="70">
        <v>41208</v>
      </c>
      <c r="C81" s="71" t="s">
        <v>262</v>
      </c>
      <c r="D81" s="80">
        <v>6</v>
      </c>
      <c r="E81" s="82">
        <f t="shared" si="2"/>
        <v>337.41000000000025</v>
      </c>
    </row>
    <row r="82" spans="1:5" ht="15" customHeight="1">
      <c r="A82" s="43" t="s">
        <v>22</v>
      </c>
      <c r="B82" s="70">
        <v>41213</v>
      </c>
      <c r="C82" s="71" t="s">
        <v>267</v>
      </c>
      <c r="D82" s="80">
        <v>59</v>
      </c>
      <c r="E82" s="82">
        <f t="shared" si="2"/>
        <v>396.41000000000025</v>
      </c>
    </row>
    <row r="83" spans="1:5" ht="15" customHeight="1">
      <c r="A83" s="43" t="s">
        <v>22</v>
      </c>
      <c r="B83" s="70">
        <v>41213</v>
      </c>
      <c r="C83" s="71" t="s">
        <v>264</v>
      </c>
      <c r="D83" s="80">
        <v>-6.25</v>
      </c>
      <c r="E83" s="82">
        <f t="shared" si="2"/>
        <v>390.16000000000025</v>
      </c>
    </row>
    <row r="84" spans="1:5" ht="15" customHeight="1">
      <c r="A84" s="43" t="s">
        <v>22</v>
      </c>
      <c r="B84" s="70">
        <v>41213</v>
      </c>
      <c r="C84" s="71" t="s">
        <v>268</v>
      </c>
      <c r="D84" s="80">
        <v>25.5</v>
      </c>
      <c r="E84" s="82">
        <f t="shared" si="2"/>
        <v>415.66000000000025</v>
      </c>
    </row>
    <row r="85" spans="1:5" ht="15" customHeight="1">
      <c r="A85" s="43" t="s">
        <v>22</v>
      </c>
      <c r="B85" s="70">
        <v>41213</v>
      </c>
      <c r="C85" s="71" t="s">
        <v>269</v>
      </c>
      <c r="D85" s="80">
        <v>15</v>
      </c>
      <c r="E85" s="82">
        <f t="shared" si="2"/>
        <v>430.66000000000025</v>
      </c>
    </row>
    <row r="86" spans="1:5" ht="15" customHeight="1" thickBot="1">
      <c r="A86" s="43" t="s">
        <v>22</v>
      </c>
      <c r="B86" s="70">
        <v>41213</v>
      </c>
      <c r="C86" s="71" t="s">
        <v>45</v>
      </c>
      <c r="D86" s="80">
        <v>-200</v>
      </c>
      <c r="E86" s="82">
        <f t="shared" si="2"/>
        <v>230.66000000000025</v>
      </c>
    </row>
    <row r="87" spans="1:5" ht="15" customHeight="1" thickTop="1" thickBot="1">
      <c r="A87" s="60"/>
      <c r="B87" s="61"/>
      <c r="C87" s="42" t="s">
        <v>161</v>
      </c>
      <c r="D87" s="62"/>
      <c r="E87" s="63"/>
    </row>
    <row r="88" spans="1:5" ht="15" customHeight="1" thickTop="1">
      <c r="A88" s="43" t="s">
        <v>22</v>
      </c>
      <c r="B88" s="70">
        <v>41218</v>
      </c>
      <c r="C88" s="71" t="s">
        <v>304</v>
      </c>
      <c r="D88" s="80">
        <v>52</v>
      </c>
      <c r="E88" s="82">
        <f>E86+D88</f>
        <v>282.66000000000025</v>
      </c>
    </row>
    <row r="89" spans="1:5" ht="15" customHeight="1">
      <c r="A89" s="43" t="s">
        <v>22</v>
      </c>
      <c r="B89" s="70">
        <v>41219</v>
      </c>
      <c r="C89" s="71" t="s">
        <v>134</v>
      </c>
      <c r="D89" s="80">
        <v>7.5</v>
      </c>
      <c r="E89" s="82">
        <f>E88+D89</f>
        <v>290.16000000000025</v>
      </c>
    </row>
    <row r="90" spans="1:5" ht="15" customHeight="1">
      <c r="A90" s="43" t="s">
        <v>22</v>
      </c>
      <c r="B90" s="70">
        <v>41219</v>
      </c>
      <c r="C90" s="71" t="s">
        <v>305</v>
      </c>
      <c r="D90" s="80">
        <v>-5</v>
      </c>
      <c r="E90" s="82">
        <f t="shared" ref="E90:E101" si="3">E89+D90</f>
        <v>285.16000000000025</v>
      </c>
    </row>
    <row r="91" spans="1:5" ht="15" customHeight="1">
      <c r="A91" s="43" t="s">
        <v>22</v>
      </c>
      <c r="B91" s="70">
        <v>41225</v>
      </c>
      <c r="C91" s="71" t="s">
        <v>306</v>
      </c>
      <c r="D91" s="80">
        <v>40.07</v>
      </c>
      <c r="E91" s="82">
        <f t="shared" si="3"/>
        <v>325.23000000000025</v>
      </c>
    </row>
    <row r="92" spans="1:5" ht="15" customHeight="1">
      <c r="A92" s="43" t="s">
        <v>22</v>
      </c>
      <c r="B92" s="70">
        <v>41227</v>
      </c>
      <c r="C92" s="71" t="s">
        <v>307</v>
      </c>
      <c r="D92" s="80">
        <v>-14.6</v>
      </c>
      <c r="E92" s="82">
        <f t="shared" si="3"/>
        <v>310.63000000000022</v>
      </c>
    </row>
    <row r="93" spans="1:5" ht="15" customHeight="1">
      <c r="A93" s="43" t="s">
        <v>22</v>
      </c>
      <c r="B93" s="70">
        <v>41228</v>
      </c>
      <c r="C93" s="71" t="s">
        <v>134</v>
      </c>
      <c r="D93" s="80">
        <v>7.5</v>
      </c>
      <c r="E93" s="82">
        <f t="shared" si="3"/>
        <v>318.13000000000022</v>
      </c>
    </row>
    <row r="94" spans="1:5" ht="15" customHeight="1">
      <c r="A94" s="43" t="s">
        <v>22</v>
      </c>
      <c r="B94" s="70">
        <v>41228</v>
      </c>
      <c r="C94" s="71" t="s">
        <v>308</v>
      </c>
      <c r="D94" s="80">
        <v>18</v>
      </c>
      <c r="E94" s="82">
        <f t="shared" si="3"/>
        <v>336.13000000000022</v>
      </c>
    </row>
    <row r="95" spans="1:5" ht="15" customHeight="1">
      <c r="A95" s="43" t="s">
        <v>22</v>
      </c>
      <c r="B95" s="70">
        <v>41229</v>
      </c>
      <c r="C95" s="71" t="s">
        <v>309</v>
      </c>
      <c r="D95" s="80">
        <v>15</v>
      </c>
      <c r="E95" s="82">
        <f t="shared" si="3"/>
        <v>351.13000000000022</v>
      </c>
    </row>
    <row r="96" spans="1:5" ht="15" customHeight="1">
      <c r="A96" s="43" t="s">
        <v>22</v>
      </c>
      <c r="B96" s="70">
        <v>41202</v>
      </c>
      <c r="C96" s="71" t="s">
        <v>310</v>
      </c>
      <c r="D96" s="80">
        <v>0.5</v>
      </c>
      <c r="E96" s="82">
        <f t="shared" si="3"/>
        <v>351.63000000000022</v>
      </c>
    </row>
    <row r="97" spans="1:5" ht="15" customHeight="1">
      <c r="A97" s="43" t="s">
        <v>22</v>
      </c>
      <c r="B97" s="70">
        <v>41203</v>
      </c>
      <c r="C97" s="71" t="s">
        <v>134</v>
      </c>
      <c r="D97" s="80">
        <v>7.5</v>
      </c>
      <c r="E97" s="82">
        <f t="shared" si="3"/>
        <v>359.13000000000022</v>
      </c>
    </row>
    <row r="98" spans="1:5" ht="15" customHeight="1">
      <c r="A98" s="43" t="s">
        <v>22</v>
      </c>
      <c r="B98" s="70">
        <v>41205</v>
      </c>
      <c r="C98" s="71" t="s">
        <v>136</v>
      </c>
      <c r="D98" s="80">
        <v>18.399999999999999</v>
      </c>
      <c r="E98" s="82">
        <f t="shared" si="3"/>
        <v>377.5300000000002</v>
      </c>
    </row>
    <row r="99" spans="1:5" ht="15" customHeight="1">
      <c r="A99" s="43" t="s">
        <v>22</v>
      </c>
      <c r="B99" s="70">
        <v>41239</v>
      </c>
      <c r="C99" s="71" t="s">
        <v>311</v>
      </c>
      <c r="D99" s="99">
        <v>-3</v>
      </c>
      <c r="E99" s="82">
        <f t="shared" si="3"/>
        <v>374.5300000000002</v>
      </c>
    </row>
    <row r="100" spans="1:5" ht="15" customHeight="1">
      <c r="A100" s="43" t="s">
        <v>22</v>
      </c>
      <c r="B100" s="70">
        <v>41239</v>
      </c>
      <c r="C100" s="71" t="s">
        <v>134</v>
      </c>
      <c r="D100" s="80">
        <v>7.5</v>
      </c>
      <c r="E100" s="82">
        <f t="shared" si="3"/>
        <v>382.0300000000002</v>
      </c>
    </row>
    <row r="101" spans="1:5" ht="15" customHeight="1" thickBot="1">
      <c r="A101" s="43" t="s">
        <v>22</v>
      </c>
      <c r="B101" s="70">
        <v>41243</v>
      </c>
      <c r="C101" s="71" t="s">
        <v>45</v>
      </c>
      <c r="D101" s="80">
        <v>-300</v>
      </c>
      <c r="E101" s="82">
        <f t="shared" si="3"/>
        <v>82.0300000000002</v>
      </c>
    </row>
    <row r="102" spans="1:5" ht="15" customHeight="1" thickTop="1" thickBot="1">
      <c r="A102" s="60"/>
      <c r="B102" s="61"/>
      <c r="C102" s="42" t="s">
        <v>163</v>
      </c>
      <c r="D102" s="62"/>
      <c r="E102" s="63"/>
    </row>
    <row r="103" spans="1:5" ht="15" customHeight="1" thickTop="1">
      <c r="A103" s="43" t="s">
        <v>22</v>
      </c>
      <c r="B103" s="70">
        <v>41246</v>
      </c>
      <c r="C103" s="71" t="s">
        <v>323</v>
      </c>
      <c r="D103" s="80">
        <v>-2.5</v>
      </c>
      <c r="E103" s="82">
        <f>E101+D103</f>
        <v>79.5300000000002</v>
      </c>
    </row>
    <row r="104" spans="1:5" ht="15" customHeight="1">
      <c r="A104" s="43" t="s">
        <v>22</v>
      </c>
      <c r="B104" s="70">
        <v>41248</v>
      </c>
      <c r="C104" s="71" t="s">
        <v>324</v>
      </c>
      <c r="D104" s="80">
        <v>-7.5</v>
      </c>
      <c r="E104" s="82">
        <f t="shared" ref="E104:E113" si="4">E103+D104</f>
        <v>72.0300000000002</v>
      </c>
    </row>
    <row r="105" spans="1:5" ht="15" customHeight="1">
      <c r="A105" s="43" t="s">
        <v>22</v>
      </c>
      <c r="B105" s="70">
        <v>41248</v>
      </c>
      <c r="C105" s="71" t="s">
        <v>325</v>
      </c>
      <c r="D105" s="80">
        <v>-12.17</v>
      </c>
      <c r="E105" s="82">
        <f t="shared" si="4"/>
        <v>59.860000000000198</v>
      </c>
    </row>
    <row r="106" spans="1:5" ht="15" customHeight="1">
      <c r="A106" s="43" t="s">
        <v>22</v>
      </c>
      <c r="B106" s="70">
        <v>41257</v>
      </c>
      <c r="C106" s="71" t="s">
        <v>135</v>
      </c>
      <c r="D106" s="80">
        <v>482.5</v>
      </c>
      <c r="E106" s="82">
        <f t="shared" si="4"/>
        <v>542.36000000000024</v>
      </c>
    </row>
    <row r="107" spans="1:5" ht="15" customHeight="1">
      <c r="A107" s="43" t="s">
        <v>22</v>
      </c>
      <c r="B107" s="70">
        <v>41260</v>
      </c>
      <c r="C107" s="71" t="s">
        <v>326</v>
      </c>
      <c r="D107" s="80">
        <v>18</v>
      </c>
      <c r="E107" s="82">
        <f t="shared" si="4"/>
        <v>560.36000000000024</v>
      </c>
    </row>
    <row r="108" spans="1:5" ht="15" customHeight="1">
      <c r="A108" s="43" t="s">
        <v>22</v>
      </c>
      <c r="B108" s="70">
        <v>41261</v>
      </c>
      <c r="C108" s="71" t="s">
        <v>322</v>
      </c>
      <c r="D108" s="80">
        <v>22.07</v>
      </c>
      <c r="E108" s="82">
        <f t="shared" si="4"/>
        <v>582.43000000000029</v>
      </c>
    </row>
    <row r="109" spans="1:5" ht="15" customHeight="1">
      <c r="A109" s="43" t="s">
        <v>22</v>
      </c>
      <c r="B109" s="70">
        <v>41261</v>
      </c>
      <c r="C109" s="71" t="s">
        <v>45</v>
      </c>
      <c r="D109" s="80">
        <v>-400</v>
      </c>
      <c r="E109" s="82">
        <f t="shared" si="4"/>
        <v>182.43000000000029</v>
      </c>
    </row>
    <row r="110" spans="1:5" ht="15" customHeight="1">
      <c r="A110" s="43" t="s">
        <v>22</v>
      </c>
      <c r="B110" s="70">
        <v>41262</v>
      </c>
      <c r="C110" s="71" t="s">
        <v>330</v>
      </c>
      <c r="D110" s="80">
        <v>-18</v>
      </c>
      <c r="E110" s="82">
        <f t="shared" si="4"/>
        <v>164.43000000000029</v>
      </c>
    </row>
    <row r="111" spans="1:5" ht="15" customHeight="1">
      <c r="A111" s="43" t="s">
        <v>22</v>
      </c>
      <c r="B111" s="70">
        <v>41262</v>
      </c>
      <c r="C111" s="71" t="s">
        <v>331</v>
      </c>
      <c r="D111" s="80">
        <v>89.24</v>
      </c>
      <c r="E111" s="82">
        <f t="shared" si="4"/>
        <v>253.6700000000003</v>
      </c>
    </row>
    <row r="112" spans="1:5" ht="15" customHeight="1">
      <c r="A112" s="43" t="s">
        <v>22</v>
      </c>
      <c r="B112" s="70">
        <v>41262</v>
      </c>
      <c r="C112" s="71" t="s">
        <v>332</v>
      </c>
      <c r="D112" s="80">
        <v>-65.239999999999995</v>
      </c>
      <c r="E112" s="82">
        <f t="shared" si="4"/>
        <v>188.43000000000029</v>
      </c>
    </row>
    <row r="113" spans="1:5" ht="15" customHeight="1" thickBot="1">
      <c r="A113" s="43" t="s">
        <v>22</v>
      </c>
      <c r="B113" s="70">
        <v>41262</v>
      </c>
      <c r="C113" s="71" t="s">
        <v>333</v>
      </c>
      <c r="D113" s="80">
        <v>-22.5</v>
      </c>
      <c r="E113" s="82">
        <f t="shared" si="4"/>
        <v>165.93000000000029</v>
      </c>
    </row>
    <row r="114" spans="1:5" ht="15" customHeight="1" thickTop="1" thickBot="1">
      <c r="A114" s="60"/>
      <c r="B114" s="61"/>
      <c r="C114" s="42" t="s">
        <v>162</v>
      </c>
      <c r="D114" s="62"/>
      <c r="E114" s="63"/>
    </row>
    <row r="115" spans="1:5" ht="15" customHeight="1" thickTop="1">
      <c r="A115" s="43" t="s">
        <v>22</v>
      </c>
      <c r="B115" s="70">
        <v>41282</v>
      </c>
      <c r="C115" s="71" t="s">
        <v>346</v>
      </c>
      <c r="D115" s="80">
        <v>36</v>
      </c>
      <c r="E115" s="82">
        <f>E113+D115</f>
        <v>201.93000000000029</v>
      </c>
    </row>
    <row r="116" spans="1:5" ht="15" customHeight="1">
      <c r="A116" s="43" t="s">
        <v>22</v>
      </c>
      <c r="B116" s="70">
        <v>41282</v>
      </c>
      <c r="C116" s="71" t="s">
        <v>335</v>
      </c>
      <c r="D116" s="80">
        <v>65.239999999999995</v>
      </c>
      <c r="E116" s="82">
        <f t="shared" ref="E116:E127" si="5">E115+D116</f>
        <v>267.1700000000003</v>
      </c>
    </row>
    <row r="117" spans="1:5" ht="15" customHeight="1">
      <c r="A117" s="43" t="s">
        <v>22</v>
      </c>
      <c r="B117" s="70">
        <v>41284</v>
      </c>
      <c r="C117" s="71" t="s">
        <v>140</v>
      </c>
      <c r="D117" s="80">
        <v>13.5</v>
      </c>
      <c r="E117" s="82">
        <f t="shared" si="5"/>
        <v>280.6700000000003</v>
      </c>
    </row>
    <row r="118" spans="1:5" ht="15" customHeight="1">
      <c r="A118" s="43" t="s">
        <v>22</v>
      </c>
      <c r="B118" s="70">
        <v>41284</v>
      </c>
      <c r="C118" s="71" t="s">
        <v>347</v>
      </c>
      <c r="D118" s="80">
        <v>18</v>
      </c>
      <c r="E118" s="82">
        <f t="shared" si="5"/>
        <v>298.6700000000003</v>
      </c>
    </row>
    <row r="119" spans="1:5" ht="15" customHeight="1">
      <c r="A119" s="43" t="s">
        <v>22</v>
      </c>
      <c r="B119" s="70">
        <v>41285</v>
      </c>
      <c r="C119" s="71" t="s">
        <v>348</v>
      </c>
      <c r="D119" s="80">
        <v>-2.75</v>
      </c>
      <c r="E119" s="82">
        <f t="shared" si="5"/>
        <v>295.9200000000003</v>
      </c>
    </row>
    <row r="120" spans="1:5" ht="15" customHeight="1">
      <c r="A120" s="43" t="s">
        <v>22</v>
      </c>
      <c r="B120" s="70">
        <v>41288</v>
      </c>
      <c r="C120" s="71" t="s">
        <v>349</v>
      </c>
      <c r="D120" s="80">
        <v>-18</v>
      </c>
      <c r="E120" s="82">
        <f t="shared" si="5"/>
        <v>277.9200000000003</v>
      </c>
    </row>
    <row r="121" spans="1:5" ht="15" customHeight="1">
      <c r="A121" s="43" t="s">
        <v>22</v>
      </c>
      <c r="B121" s="70">
        <v>41289</v>
      </c>
      <c r="C121" s="71" t="s">
        <v>350</v>
      </c>
      <c r="D121" s="80">
        <v>-6.5</v>
      </c>
      <c r="E121" s="82">
        <f t="shared" si="5"/>
        <v>271.4200000000003</v>
      </c>
    </row>
    <row r="122" spans="1:5" ht="15" customHeight="1">
      <c r="A122" s="43" t="s">
        <v>22</v>
      </c>
      <c r="B122" s="70">
        <v>41290</v>
      </c>
      <c r="C122" s="71" t="s">
        <v>351</v>
      </c>
      <c r="D122" s="80">
        <v>15</v>
      </c>
      <c r="E122" s="82">
        <f t="shared" si="5"/>
        <v>286.4200000000003</v>
      </c>
    </row>
    <row r="123" spans="1:5" ht="15" customHeight="1">
      <c r="A123" s="43" t="s">
        <v>22</v>
      </c>
      <c r="B123" s="70">
        <v>41292</v>
      </c>
      <c r="C123" s="71" t="s">
        <v>352</v>
      </c>
      <c r="D123" s="80">
        <v>-16</v>
      </c>
      <c r="E123" s="82">
        <f t="shared" si="5"/>
        <v>270.4200000000003</v>
      </c>
    </row>
    <row r="124" spans="1:5" ht="15" customHeight="1">
      <c r="A124" s="43" t="s">
        <v>22</v>
      </c>
      <c r="B124" s="70">
        <v>41295</v>
      </c>
      <c r="C124" s="71" t="s">
        <v>353</v>
      </c>
      <c r="D124" s="80">
        <v>-25</v>
      </c>
      <c r="E124" s="82">
        <f t="shared" si="5"/>
        <v>245.4200000000003</v>
      </c>
    </row>
    <row r="125" spans="1:5" ht="15" customHeight="1">
      <c r="A125" s="43" t="s">
        <v>22</v>
      </c>
      <c r="B125" s="70">
        <v>41297</v>
      </c>
      <c r="C125" s="71" t="s">
        <v>354</v>
      </c>
      <c r="D125" s="80">
        <v>18</v>
      </c>
      <c r="E125" s="82">
        <f t="shared" si="5"/>
        <v>263.4200000000003</v>
      </c>
    </row>
    <row r="126" spans="1:5" ht="15" customHeight="1">
      <c r="A126" s="43" t="s">
        <v>22</v>
      </c>
      <c r="B126" s="70">
        <v>41297</v>
      </c>
      <c r="C126" s="71" t="s">
        <v>331</v>
      </c>
      <c r="D126" s="80">
        <v>113.76</v>
      </c>
      <c r="E126" s="82">
        <f t="shared" si="5"/>
        <v>377.18000000000029</v>
      </c>
    </row>
    <row r="127" spans="1:5" ht="15" customHeight="1" thickBot="1">
      <c r="A127" s="43" t="s">
        <v>22</v>
      </c>
      <c r="B127" s="70">
        <v>41297</v>
      </c>
      <c r="C127" s="71" t="s">
        <v>45</v>
      </c>
      <c r="D127" s="80">
        <v>-200</v>
      </c>
      <c r="E127" s="82">
        <f t="shared" si="5"/>
        <v>177.18000000000029</v>
      </c>
    </row>
    <row r="128" spans="1:5" ht="15" customHeight="1" thickTop="1" thickBot="1">
      <c r="A128" s="60"/>
      <c r="B128" s="61"/>
      <c r="C128" s="42" t="s">
        <v>164</v>
      </c>
      <c r="D128" s="62"/>
      <c r="E128" s="63"/>
    </row>
    <row r="129" spans="1:5" ht="15" customHeight="1" thickTop="1">
      <c r="A129" s="43" t="s">
        <v>22</v>
      </c>
      <c r="B129" s="70">
        <v>41306</v>
      </c>
      <c r="C129" s="71" t="s">
        <v>134</v>
      </c>
      <c r="D129" s="80">
        <v>7.5</v>
      </c>
      <c r="E129" s="82">
        <f>E127+D129</f>
        <v>184.68000000000029</v>
      </c>
    </row>
    <row r="130" spans="1:5" ht="15" customHeight="1">
      <c r="A130" s="43" t="s">
        <v>22</v>
      </c>
      <c r="B130" s="70">
        <v>41308</v>
      </c>
      <c r="C130" s="71" t="s">
        <v>45</v>
      </c>
      <c r="D130" s="80">
        <v>-100</v>
      </c>
      <c r="E130" s="82">
        <f>E129+D130</f>
        <v>84.680000000000291</v>
      </c>
    </row>
    <row r="131" spans="1:5" ht="15" customHeight="1">
      <c r="A131" s="43" t="s">
        <v>22</v>
      </c>
      <c r="B131" s="70">
        <v>41311</v>
      </c>
      <c r="C131" s="71" t="s">
        <v>131</v>
      </c>
      <c r="D131" s="80">
        <v>30</v>
      </c>
      <c r="E131" s="82">
        <f t="shared" ref="E131:E140" si="6">E130+D131</f>
        <v>114.68000000000029</v>
      </c>
    </row>
    <row r="132" spans="1:5" ht="15" customHeight="1">
      <c r="A132" s="43" t="s">
        <v>22</v>
      </c>
      <c r="B132" s="70">
        <v>41311</v>
      </c>
      <c r="C132" s="71" t="s">
        <v>138</v>
      </c>
      <c r="D132" s="80">
        <v>9</v>
      </c>
      <c r="E132" s="82">
        <f t="shared" si="6"/>
        <v>123.68000000000029</v>
      </c>
    </row>
    <row r="133" spans="1:5" ht="15" customHeight="1">
      <c r="A133" s="43" t="s">
        <v>22</v>
      </c>
      <c r="B133" s="70">
        <v>41312</v>
      </c>
      <c r="C133" s="71" t="s">
        <v>139</v>
      </c>
      <c r="D133" s="80">
        <v>-61.38</v>
      </c>
      <c r="E133" s="82">
        <f t="shared" si="6"/>
        <v>62.300000000000288</v>
      </c>
    </row>
    <row r="134" spans="1:5" ht="15" customHeight="1">
      <c r="A134" s="43" t="s">
        <v>22</v>
      </c>
      <c r="B134" s="70">
        <v>41317</v>
      </c>
      <c r="C134" s="71" t="s">
        <v>134</v>
      </c>
      <c r="D134" s="80">
        <v>7.5</v>
      </c>
      <c r="E134" s="82">
        <f t="shared" si="6"/>
        <v>69.800000000000296</v>
      </c>
    </row>
    <row r="135" spans="1:5" ht="15" customHeight="1">
      <c r="A135" s="43" t="s">
        <v>22</v>
      </c>
      <c r="B135" s="70">
        <v>41317</v>
      </c>
      <c r="C135" s="71" t="s">
        <v>412</v>
      </c>
      <c r="D135" s="80">
        <v>4.07</v>
      </c>
      <c r="E135" s="82">
        <f t="shared" si="6"/>
        <v>73.870000000000289</v>
      </c>
    </row>
    <row r="136" spans="1:5" ht="15" customHeight="1">
      <c r="A136" s="43" t="s">
        <v>22</v>
      </c>
      <c r="B136" s="70">
        <v>41319</v>
      </c>
      <c r="C136" s="71" t="s">
        <v>413</v>
      </c>
      <c r="D136" s="80">
        <v>4.07</v>
      </c>
      <c r="E136" s="82">
        <f t="shared" si="6"/>
        <v>77.940000000000282</v>
      </c>
    </row>
    <row r="137" spans="1:5" ht="15" customHeight="1">
      <c r="A137" s="43" t="s">
        <v>22</v>
      </c>
      <c r="B137" s="70">
        <v>41320</v>
      </c>
      <c r="C137" s="71" t="s">
        <v>414</v>
      </c>
      <c r="D137" s="80">
        <v>-1.6</v>
      </c>
      <c r="E137" s="82">
        <f t="shared" si="6"/>
        <v>76.340000000000288</v>
      </c>
    </row>
    <row r="138" spans="1:5" ht="15" customHeight="1">
      <c r="A138" s="43" t="s">
        <v>22</v>
      </c>
      <c r="B138" s="70">
        <v>41324</v>
      </c>
      <c r="C138" s="71" t="s">
        <v>415</v>
      </c>
      <c r="D138" s="80">
        <v>4.5</v>
      </c>
      <c r="E138" s="82">
        <f t="shared" si="6"/>
        <v>80.840000000000288</v>
      </c>
    </row>
    <row r="139" spans="1:5" ht="15" customHeight="1">
      <c r="A139" s="43" t="s">
        <v>22</v>
      </c>
      <c r="B139" s="70">
        <v>41324</v>
      </c>
      <c r="C139" s="71" t="s">
        <v>416</v>
      </c>
      <c r="D139" s="80">
        <v>66</v>
      </c>
      <c r="E139" s="82">
        <f t="shared" si="6"/>
        <v>146.84000000000029</v>
      </c>
    </row>
    <row r="140" spans="1:5" ht="15" customHeight="1" thickBot="1">
      <c r="A140" s="43" t="s">
        <v>22</v>
      </c>
      <c r="B140" s="70">
        <v>41333</v>
      </c>
      <c r="C140" s="71" t="s">
        <v>417</v>
      </c>
      <c r="D140" s="80">
        <v>-9</v>
      </c>
      <c r="E140" s="82">
        <f t="shared" si="6"/>
        <v>137.84000000000029</v>
      </c>
    </row>
    <row r="141" spans="1:5" ht="15" customHeight="1" thickTop="1" thickBot="1">
      <c r="A141" s="60"/>
      <c r="B141" s="61"/>
      <c r="C141" s="42" t="s">
        <v>166</v>
      </c>
      <c r="D141" s="62"/>
      <c r="E141" s="63"/>
    </row>
    <row r="142" spans="1:5" ht="15" customHeight="1" thickTop="1">
      <c r="A142" s="43" t="s">
        <v>22</v>
      </c>
      <c r="B142" s="70">
        <v>41334</v>
      </c>
      <c r="C142" s="71" t="s">
        <v>418</v>
      </c>
      <c r="D142" s="80">
        <v>-9</v>
      </c>
      <c r="E142" s="82">
        <f>E140+D142</f>
        <v>128.84000000000029</v>
      </c>
    </row>
    <row r="143" spans="1:5" ht="15" customHeight="1">
      <c r="A143" s="43" t="s">
        <v>22</v>
      </c>
      <c r="B143" s="70">
        <v>41334</v>
      </c>
      <c r="C143" s="71" t="s">
        <v>419</v>
      </c>
      <c r="D143" s="80">
        <v>-9</v>
      </c>
      <c r="E143" s="82">
        <f>E142+D143</f>
        <v>119.84000000000029</v>
      </c>
    </row>
    <row r="144" spans="1:5" ht="15" customHeight="1">
      <c r="A144" s="43" t="s">
        <v>22</v>
      </c>
      <c r="B144" s="70">
        <v>41337</v>
      </c>
      <c r="C144" s="71" t="s">
        <v>420</v>
      </c>
      <c r="D144" s="80">
        <v>-40</v>
      </c>
      <c r="E144" s="82">
        <f t="shared" ref="E144:E151" si="7">E143+D144</f>
        <v>79.840000000000288</v>
      </c>
    </row>
    <row r="145" spans="1:5" ht="15" customHeight="1">
      <c r="A145" s="43" t="s">
        <v>22</v>
      </c>
      <c r="B145" s="70">
        <v>41340</v>
      </c>
      <c r="C145" s="71" t="s">
        <v>421</v>
      </c>
      <c r="D145" s="80">
        <v>40.07</v>
      </c>
      <c r="E145" s="82">
        <f t="shared" si="7"/>
        <v>119.91000000000028</v>
      </c>
    </row>
    <row r="146" spans="1:5" ht="15" customHeight="1">
      <c r="A146" s="43" t="s">
        <v>22</v>
      </c>
      <c r="B146" s="70">
        <v>41341</v>
      </c>
      <c r="C146" s="71" t="s">
        <v>422</v>
      </c>
      <c r="D146" s="80">
        <v>15</v>
      </c>
      <c r="E146" s="82">
        <f t="shared" si="7"/>
        <v>134.91000000000028</v>
      </c>
    </row>
    <row r="147" spans="1:5" ht="15" customHeight="1">
      <c r="A147" s="43" t="s">
        <v>22</v>
      </c>
      <c r="B147" s="70">
        <v>41348</v>
      </c>
      <c r="C147" s="71" t="s">
        <v>423</v>
      </c>
      <c r="D147" s="80">
        <v>36</v>
      </c>
      <c r="E147" s="82">
        <f t="shared" si="7"/>
        <v>170.91000000000028</v>
      </c>
    </row>
    <row r="148" spans="1:5" ht="15" customHeight="1">
      <c r="A148" s="43" t="s">
        <v>22</v>
      </c>
      <c r="B148" s="70">
        <v>41351</v>
      </c>
      <c r="C148" s="71" t="s">
        <v>424</v>
      </c>
      <c r="D148" s="80">
        <v>3.11</v>
      </c>
      <c r="E148" s="82">
        <f t="shared" si="7"/>
        <v>174.02000000000029</v>
      </c>
    </row>
    <row r="149" spans="1:5" ht="15" customHeight="1">
      <c r="A149" s="43" t="s">
        <v>22</v>
      </c>
      <c r="B149" s="70">
        <v>41352</v>
      </c>
      <c r="C149" s="71" t="s">
        <v>456</v>
      </c>
      <c r="D149" s="80">
        <v>40.07</v>
      </c>
      <c r="E149" s="82">
        <f t="shared" si="7"/>
        <v>214.09000000000029</v>
      </c>
    </row>
    <row r="150" spans="1:5" ht="15" customHeight="1">
      <c r="A150" s="43" t="s">
        <v>22</v>
      </c>
      <c r="B150" s="70">
        <v>41353</v>
      </c>
      <c r="C150" s="71" t="s">
        <v>457</v>
      </c>
      <c r="D150" s="80">
        <v>22.07</v>
      </c>
      <c r="E150" s="82">
        <f t="shared" si="7"/>
        <v>236.16000000000028</v>
      </c>
    </row>
    <row r="151" spans="1:5" ht="15" customHeight="1" thickBot="1">
      <c r="A151" s="43" t="s">
        <v>22</v>
      </c>
      <c r="B151" s="70">
        <v>41355</v>
      </c>
      <c r="C151" s="71" t="s">
        <v>455</v>
      </c>
      <c r="D151" s="80">
        <v>-12.75</v>
      </c>
      <c r="E151" s="82">
        <f t="shared" si="7"/>
        <v>223.41000000000028</v>
      </c>
    </row>
    <row r="152" spans="1:5" ht="15" customHeight="1" thickTop="1" thickBot="1">
      <c r="A152" s="60"/>
      <c r="B152" s="61"/>
      <c r="C152" s="42" t="s">
        <v>167</v>
      </c>
      <c r="D152" s="62"/>
      <c r="E152" s="63"/>
    </row>
    <row r="153" spans="1:5" ht="15" customHeight="1" thickTop="1">
      <c r="A153" s="43" t="s">
        <v>22</v>
      </c>
      <c r="B153" s="70">
        <v>41368</v>
      </c>
      <c r="C153" s="71" t="s">
        <v>458</v>
      </c>
      <c r="D153" s="80">
        <v>4.5</v>
      </c>
      <c r="E153" s="82">
        <f>E151+D153</f>
        <v>227.91000000000028</v>
      </c>
    </row>
    <row r="154" spans="1:5" ht="15" customHeight="1">
      <c r="A154" s="43" t="s">
        <v>22</v>
      </c>
      <c r="B154" s="70">
        <v>41368</v>
      </c>
      <c r="C154" s="71" t="s">
        <v>459</v>
      </c>
      <c r="D154" s="80">
        <v>18</v>
      </c>
      <c r="E154" s="82">
        <f>E153+D154</f>
        <v>245.91000000000028</v>
      </c>
    </row>
    <row r="155" spans="1:5" ht="15" customHeight="1">
      <c r="A155" s="43" t="s">
        <v>22</v>
      </c>
      <c r="B155" s="70">
        <v>41369</v>
      </c>
      <c r="C155" s="71" t="s">
        <v>460</v>
      </c>
      <c r="D155" s="80">
        <v>18</v>
      </c>
      <c r="E155" s="82">
        <f t="shared" ref="E155:E164" si="8">E154+D155</f>
        <v>263.91000000000031</v>
      </c>
    </row>
    <row r="156" spans="1:5" ht="15" customHeight="1">
      <c r="A156" s="43" t="s">
        <v>22</v>
      </c>
      <c r="B156" s="70">
        <v>41369</v>
      </c>
      <c r="C156" s="71" t="s">
        <v>461</v>
      </c>
      <c r="D156" s="80">
        <v>30</v>
      </c>
      <c r="E156" s="82">
        <f t="shared" si="8"/>
        <v>293.91000000000031</v>
      </c>
    </row>
    <row r="157" spans="1:5" ht="15" customHeight="1">
      <c r="A157" s="43" t="s">
        <v>22</v>
      </c>
      <c r="B157" s="70">
        <v>41373</v>
      </c>
      <c r="C157" s="107" t="s">
        <v>454</v>
      </c>
      <c r="D157" s="108">
        <v>-293.91000000000003</v>
      </c>
      <c r="E157" s="82">
        <f t="shared" si="8"/>
        <v>0</v>
      </c>
    </row>
    <row r="158" spans="1:5" ht="15" customHeight="1">
      <c r="A158" s="43" t="s">
        <v>22</v>
      </c>
      <c r="B158" s="70">
        <v>41376</v>
      </c>
      <c r="C158" s="71" t="s">
        <v>466</v>
      </c>
      <c r="D158" s="80">
        <v>175</v>
      </c>
      <c r="E158" s="82">
        <f t="shared" si="8"/>
        <v>175</v>
      </c>
    </row>
    <row r="159" spans="1:5" ht="15" customHeight="1">
      <c r="A159" s="43" t="s">
        <v>22</v>
      </c>
      <c r="B159" s="70">
        <v>41376</v>
      </c>
      <c r="C159" s="71" t="s">
        <v>465</v>
      </c>
      <c r="D159" s="80">
        <v>-25</v>
      </c>
      <c r="E159" s="82">
        <f t="shared" si="8"/>
        <v>150</v>
      </c>
    </row>
    <row r="160" spans="1:5" ht="15" customHeight="1">
      <c r="A160" s="43" t="s">
        <v>22</v>
      </c>
      <c r="B160" s="70">
        <v>41386</v>
      </c>
      <c r="C160" s="71" t="s">
        <v>462</v>
      </c>
      <c r="D160" s="80">
        <v>67.849999999999994</v>
      </c>
      <c r="E160" s="82">
        <f t="shared" si="8"/>
        <v>217.85</v>
      </c>
    </row>
    <row r="161" spans="1:5" ht="15" customHeight="1">
      <c r="A161" s="43" t="s">
        <v>22</v>
      </c>
      <c r="B161" s="70">
        <v>41387</v>
      </c>
      <c r="C161" s="71" t="s">
        <v>463</v>
      </c>
      <c r="D161" s="80">
        <v>454.63</v>
      </c>
      <c r="E161" s="82">
        <f t="shared" si="8"/>
        <v>672.48</v>
      </c>
    </row>
    <row r="162" spans="1:5" ht="15" customHeight="1">
      <c r="A162" s="43" t="s">
        <v>22</v>
      </c>
      <c r="B162" s="70">
        <v>41389</v>
      </c>
      <c r="C162" s="71" t="s">
        <v>464</v>
      </c>
      <c r="D162" s="80">
        <v>-97.51</v>
      </c>
      <c r="E162" s="82">
        <f t="shared" si="8"/>
        <v>574.97</v>
      </c>
    </row>
    <row r="163" spans="1:5" ht="15" customHeight="1">
      <c r="A163" s="43" t="s">
        <v>22</v>
      </c>
      <c r="B163" s="70">
        <v>41390</v>
      </c>
      <c r="C163" s="71" t="s">
        <v>480</v>
      </c>
      <c r="D163" s="80">
        <v>-112</v>
      </c>
      <c r="E163" s="82">
        <f t="shared" si="8"/>
        <v>462.97</v>
      </c>
    </row>
    <row r="164" spans="1:5" ht="15" customHeight="1" thickBot="1">
      <c r="A164" s="43" t="s">
        <v>22</v>
      </c>
      <c r="B164" s="70">
        <v>41390</v>
      </c>
      <c r="C164" s="71" t="s">
        <v>440</v>
      </c>
      <c r="D164" s="80">
        <v>-400</v>
      </c>
      <c r="E164" s="82">
        <f t="shared" si="8"/>
        <v>62.970000000000027</v>
      </c>
    </row>
    <row r="165" spans="1:5" ht="15" customHeight="1" thickTop="1" thickBot="1">
      <c r="A165" s="60"/>
      <c r="B165" s="61"/>
      <c r="C165" s="42" t="s">
        <v>168</v>
      </c>
      <c r="D165" s="62"/>
      <c r="E165" s="63"/>
    </row>
    <row r="166" spans="1:5" ht="15" customHeight="1" thickTop="1">
      <c r="A166" s="43" t="s">
        <v>22</v>
      </c>
      <c r="B166" s="70">
        <v>41396</v>
      </c>
      <c r="C166" s="71" t="s">
        <v>141</v>
      </c>
      <c r="D166" s="80">
        <v>22.07</v>
      </c>
      <c r="E166" s="82">
        <f>E164+D166</f>
        <v>85.04000000000002</v>
      </c>
    </row>
    <row r="167" spans="1:5" ht="15" customHeight="1">
      <c r="A167" s="43" t="s">
        <v>22</v>
      </c>
      <c r="B167" s="70">
        <v>41400</v>
      </c>
      <c r="C167" s="71" t="s">
        <v>502</v>
      </c>
      <c r="D167" s="80">
        <v>4</v>
      </c>
      <c r="E167" s="82">
        <f t="shared" ref="E167:E207" si="9">E166+D167</f>
        <v>89.04000000000002</v>
      </c>
    </row>
    <row r="168" spans="1:5" ht="15" customHeight="1">
      <c r="A168" s="43" t="s">
        <v>22</v>
      </c>
      <c r="B168" s="70">
        <v>41400</v>
      </c>
      <c r="C168" s="71" t="s">
        <v>502</v>
      </c>
      <c r="D168" s="80">
        <v>4</v>
      </c>
      <c r="E168" s="82">
        <f t="shared" si="9"/>
        <v>93.04000000000002</v>
      </c>
    </row>
    <row r="169" spans="1:5" ht="15" customHeight="1">
      <c r="A169" s="43" t="s">
        <v>22</v>
      </c>
      <c r="B169" s="70">
        <v>41400</v>
      </c>
      <c r="C169" s="71" t="s">
        <v>503</v>
      </c>
      <c r="D169" s="80">
        <v>18</v>
      </c>
      <c r="E169" s="82">
        <f t="shared" si="9"/>
        <v>111.04000000000002</v>
      </c>
    </row>
    <row r="170" spans="1:5" ht="15" customHeight="1">
      <c r="A170" s="43" t="s">
        <v>22</v>
      </c>
      <c r="B170" s="70">
        <v>41402</v>
      </c>
      <c r="C170" s="71" t="s">
        <v>502</v>
      </c>
      <c r="D170" s="80">
        <v>4</v>
      </c>
      <c r="E170" s="82">
        <f t="shared" si="9"/>
        <v>115.04000000000002</v>
      </c>
    </row>
    <row r="171" spans="1:5" ht="15" customHeight="1">
      <c r="A171" s="43" t="s">
        <v>22</v>
      </c>
      <c r="B171" s="70">
        <v>41407</v>
      </c>
      <c r="C171" s="71" t="s">
        <v>502</v>
      </c>
      <c r="D171" s="80">
        <v>4</v>
      </c>
      <c r="E171" s="82">
        <f t="shared" si="9"/>
        <v>119.04000000000002</v>
      </c>
    </row>
    <row r="172" spans="1:5" ht="15" customHeight="1">
      <c r="A172" s="43" t="s">
        <v>22</v>
      </c>
      <c r="B172" s="70">
        <v>41407</v>
      </c>
      <c r="C172" s="71" t="s">
        <v>502</v>
      </c>
      <c r="D172" s="80">
        <v>4</v>
      </c>
      <c r="E172" s="82">
        <f t="shared" si="9"/>
        <v>123.04000000000002</v>
      </c>
    </row>
    <row r="173" spans="1:5" ht="15" customHeight="1">
      <c r="A173" s="43" t="s">
        <v>22</v>
      </c>
      <c r="B173" s="70">
        <v>41407</v>
      </c>
      <c r="C173" s="71" t="s">
        <v>502</v>
      </c>
      <c r="D173" s="80">
        <v>4</v>
      </c>
      <c r="E173" s="82">
        <f t="shared" si="9"/>
        <v>127.04000000000002</v>
      </c>
    </row>
    <row r="174" spans="1:5" ht="15" customHeight="1">
      <c r="A174" s="43" t="s">
        <v>22</v>
      </c>
      <c r="B174" s="70">
        <v>41407</v>
      </c>
      <c r="C174" s="71" t="s">
        <v>502</v>
      </c>
      <c r="D174" s="80">
        <v>4</v>
      </c>
      <c r="E174" s="82">
        <f t="shared" si="9"/>
        <v>131.04000000000002</v>
      </c>
    </row>
    <row r="175" spans="1:5" ht="15" customHeight="1">
      <c r="A175" s="43" t="s">
        <v>22</v>
      </c>
      <c r="B175" s="70">
        <v>41408</v>
      </c>
      <c r="C175" s="71" t="s">
        <v>502</v>
      </c>
      <c r="D175" s="80">
        <v>4</v>
      </c>
      <c r="E175" s="82">
        <f t="shared" si="9"/>
        <v>135.04000000000002</v>
      </c>
    </row>
    <row r="176" spans="1:5" ht="15" customHeight="1">
      <c r="A176" s="43" t="s">
        <v>22</v>
      </c>
      <c r="B176" s="70">
        <v>41408</v>
      </c>
      <c r="C176" s="71" t="s">
        <v>502</v>
      </c>
      <c r="D176" s="80">
        <v>12</v>
      </c>
      <c r="E176" s="82">
        <f t="shared" si="9"/>
        <v>147.04000000000002</v>
      </c>
    </row>
    <row r="177" spans="1:5" ht="15" customHeight="1">
      <c r="A177" s="43" t="s">
        <v>22</v>
      </c>
      <c r="B177" s="70">
        <v>41409</v>
      </c>
      <c r="C177" s="71" t="s">
        <v>502</v>
      </c>
      <c r="D177" s="80">
        <v>4</v>
      </c>
      <c r="E177" s="82">
        <f t="shared" si="9"/>
        <v>151.04000000000002</v>
      </c>
    </row>
    <row r="178" spans="1:5" ht="15" customHeight="1">
      <c r="A178" s="43" t="s">
        <v>22</v>
      </c>
      <c r="B178" s="70">
        <v>41409</v>
      </c>
      <c r="C178" s="71" t="s">
        <v>502</v>
      </c>
      <c r="D178" s="80">
        <v>4</v>
      </c>
      <c r="E178" s="82">
        <f t="shared" si="9"/>
        <v>155.04000000000002</v>
      </c>
    </row>
    <row r="179" spans="1:5" ht="15" customHeight="1">
      <c r="A179" s="43" t="s">
        <v>22</v>
      </c>
      <c r="B179" s="70">
        <v>41409</v>
      </c>
      <c r="C179" s="71" t="s">
        <v>502</v>
      </c>
      <c r="D179" s="80">
        <v>4</v>
      </c>
      <c r="E179" s="82">
        <f t="shared" si="9"/>
        <v>159.04000000000002</v>
      </c>
    </row>
    <row r="180" spans="1:5" ht="15" customHeight="1">
      <c r="A180" s="43" t="s">
        <v>22</v>
      </c>
      <c r="B180" s="70">
        <v>41410</v>
      </c>
      <c r="C180" s="71" t="s">
        <v>502</v>
      </c>
      <c r="D180" s="80">
        <v>4</v>
      </c>
      <c r="E180" s="82">
        <f t="shared" si="9"/>
        <v>163.04000000000002</v>
      </c>
    </row>
    <row r="181" spans="1:5" ht="15" customHeight="1">
      <c r="A181" s="43" t="s">
        <v>22</v>
      </c>
      <c r="B181" s="70">
        <v>41410</v>
      </c>
      <c r="C181" s="71" t="s">
        <v>502</v>
      </c>
      <c r="D181" s="80">
        <v>4</v>
      </c>
      <c r="E181" s="82">
        <f t="shared" si="9"/>
        <v>167.04000000000002</v>
      </c>
    </row>
    <row r="182" spans="1:5" ht="15" customHeight="1">
      <c r="A182" s="43" t="s">
        <v>22</v>
      </c>
      <c r="B182" s="70">
        <v>41410</v>
      </c>
      <c r="C182" s="71" t="s">
        <v>504</v>
      </c>
      <c r="D182" s="80">
        <v>-25.5</v>
      </c>
      <c r="E182" s="82">
        <f t="shared" si="9"/>
        <v>141.54000000000002</v>
      </c>
    </row>
    <row r="183" spans="1:5" ht="15" customHeight="1">
      <c r="A183" s="43" t="s">
        <v>22</v>
      </c>
      <c r="B183" s="70">
        <v>41410</v>
      </c>
      <c r="C183" s="71" t="s">
        <v>45</v>
      </c>
      <c r="D183" s="80">
        <v>-100</v>
      </c>
      <c r="E183" s="82">
        <f t="shared" si="9"/>
        <v>41.54000000000002</v>
      </c>
    </row>
    <row r="184" spans="1:5" ht="15" customHeight="1">
      <c r="A184" s="43" t="s">
        <v>22</v>
      </c>
      <c r="B184" s="70">
        <v>41411</v>
      </c>
      <c r="C184" s="71" t="s">
        <v>765</v>
      </c>
      <c r="D184" s="80">
        <v>44.08</v>
      </c>
      <c r="E184" s="82">
        <f t="shared" si="9"/>
        <v>85.620000000000019</v>
      </c>
    </row>
    <row r="185" spans="1:5" ht="15" customHeight="1">
      <c r="A185" s="43" t="s">
        <v>22</v>
      </c>
      <c r="B185" s="70">
        <v>41414</v>
      </c>
      <c r="C185" s="71" t="s">
        <v>502</v>
      </c>
      <c r="D185" s="80">
        <v>4</v>
      </c>
      <c r="E185" s="82">
        <f t="shared" si="9"/>
        <v>89.620000000000019</v>
      </c>
    </row>
    <row r="186" spans="1:5" ht="15" customHeight="1">
      <c r="A186" s="43" t="s">
        <v>22</v>
      </c>
      <c r="B186" s="70">
        <v>41414</v>
      </c>
      <c r="C186" s="71" t="s">
        <v>766</v>
      </c>
      <c r="D186" s="80">
        <v>30</v>
      </c>
      <c r="E186" s="82">
        <f t="shared" si="9"/>
        <v>119.62000000000002</v>
      </c>
    </row>
    <row r="187" spans="1:5" ht="15" customHeight="1">
      <c r="A187" s="43" t="s">
        <v>22</v>
      </c>
      <c r="B187" s="70">
        <v>41415</v>
      </c>
      <c r="C187" s="71" t="s">
        <v>502</v>
      </c>
      <c r="D187" s="80">
        <v>4</v>
      </c>
      <c r="E187" s="82">
        <f t="shared" si="9"/>
        <v>123.62000000000002</v>
      </c>
    </row>
    <row r="188" spans="1:5" ht="15" customHeight="1">
      <c r="A188" s="43" t="s">
        <v>22</v>
      </c>
      <c r="B188" s="70">
        <v>41415</v>
      </c>
      <c r="C188" s="71" t="s">
        <v>502</v>
      </c>
      <c r="D188" s="80">
        <v>4</v>
      </c>
      <c r="E188" s="82">
        <f t="shared" si="9"/>
        <v>127.62000000000002</v>
      </c>
    </row>
    <row r="189" spans="1:5" ht="15" customHeight="1">
      <c r="A189" s="43" t="s">
        <v>22</v>
      </c>
      <c r="B189" s="70">
        <v>41415</v>
      </c>
      <c r="C189" s="71" t="s">
        <v>767</v>
      </c>
      <c r="D189" s="80">
        <v>-1.35</v>
      </c>
      <c r="E189" s="82">
        <f t="shared" si="9"/>
        <v>126.27000000000002</v>
      </c>
    </row>
    <row r="190" spans="1:5" ht="15" customHeight="1">
      <c r="A190" s="43" t="s">
        <v>22</v>
      </c>
      <c r="B190" s="70">
        <v>41415</v>
      </c>
      <c r="C190" s="71" t="s">
        <v>768</v>
      </c>
      <c r="D190" s="80">
        <v>-8</v>
      </c>
      <c r="E190" s="82">
        <f t="shared" si="9"/>
        <v>118.27000000000002</v>
      </c>
    </row>
    <row r="191" spans="1:5" ht="15" customHeight="1">
      <c r="A191" s="43" t="s">
        <v>22</v>
      </c>
      <c r="B191" s="70">
        <v>41415</v>
      </c>
      <c r="C191" s="71" t="s">
        <v>769</v>
      </c>
      <c r="D191" s="80">
        <v>-50</v>
      </c>
      <c r="E191" s="82">
        <f t="shared" si="9"/>
        <v>68.270000000000024</v>
      </c>
    </row>
    <row r="192" spans="1:5" ht="15" customHeight="1">
      <c r="A192" s="43" t="s">
        <v>22</v>
      </c>
      <c r="B192" s="70">
        <v>41416</v>
      </c>
      <c r="C192" s="71" t="s">
        <v>502</v>
      </c>
      <c r="D192" s="80">
        <v>4</v>
      </c>
      <c r="E192" s="82">
        <f t="shared" si="9"/>
        <v>72.270000000000024</v>
      </c>
    </row>
    <row r="193" spans="1:5" ht="15" customHeight="1">
      <c r="A193" s="43" t="s">
        <v>22</v>
      </c>
      <c r="B193" s="70">
        <v>41416</v>
      </c>
      <c r="C193" s="71" t="s">
        <v>502</v>
      </c>
      <c r="D193" s="80">
        <v>4</v>
      </c>
      <c r="E193" s="82">
        <f t="shared" si="9"/>
        <v>76.270000000000024</v>
      </c>
    </row>
    <row r="194" spans="1:5" ht="15" customHeight="1">
      <c r="A194" s="43" t="s">
        <v>22</v>
      </c>
      <c r="B194" s="70">
        <v>41416</v>
      </c>
      <c r="C194" s="71" t="s">
        <v>502</v>
      </c>
      <c r="D194" s="80">
        <v>4</v>
      </c>
      <c r="E194" s="82">
        <f t="shared" si="9"/>
        <v>80.270000000000024</v>
      </c>
    </row>
    <row r="195" spans="1:5" ht="15" customHeight="1">
      <c r="A195" s="43" t="s">
        <v>22</v>
      </c>
      <c r="B195" s="70">
        <v>41417</v>
      </c>
      <c r="C195" s="71" t="s">
        <v>502</v>
      </c>
      <c r="D195" s="80">
        <v>4</v>
      </c>
      <c r="E195" s="82">
        <f t="shared" si="9"/>
        <v>84.270000000000024</v>
      </c>
    </row>
    <row r="196" spans="1:5" ht="15" customHeight="1">
      <c r="A196" s="43" t="s">
        <v>22</v>
      </c>
      <c r="B196" s="70">
        <v>41417</v>
      </c>
      <c r="C196" s="71" t="s">
        <v>502</v>
      </c>
      <c r="D196" s="80">
        <v>4</v>
      </c>
      <c r="E196" s="82">
        <f t="shared" si="9"/>
        <v>88.270000000000024</v>
      </c>
    </row>
    <row r="197" spans="1:5" ht="15" customHeight="1">
      <c r="A197" s="43" t="s">
        <v>22</v>
      </c>
      <c r="B197" s="70">
        <v>41418</v>
      </c>
      <c r="C197" s="71" t="s">
        <v>502</v>
      </c>
      <c r="D197" s="80">
        <v>4</v>
      </c>
      <c r="E197" s="82">
        <f t="shared" si="9"/>
        <v>92.270000000000024</v>
      </c>
    </row>
    <row r="198" spans="1:5" ht="15" customHeight="1">
      <c r="A198" s="43" t="s">
        <v>22</v>
      </c>
      <c r="B198" s="70">
        <v>41418</v>
      </c>
      <c r="C198" s="71" t="s">
        <v>502</v>
      </c>
      <c r="D198" s="80">
        <v>4</v>
      </c>
      <c r="E198" s="82">
        <f t="shared" si="9"/>
        <v>96.270000000000024</v>
      </c>
    </row>
    <row r="199" spans="1:5" ht="15" customHeight="1">
      <c r="A199" s="43" t="s">
        <v>22</v>
      </c>
      <c r="B199" s="70">
        <v>41418</v>
      </c>
      <c r="C199" s="71" t="s">
        <v>767</v>
      </c>
      <c r="D199" s="80">
        <v>-10</v>
      </c>
      <c r="E199" s="82">
        <f t="shared" si="9"/>
        <v>86.270000000000024</v>
      </c>
    </row>
    <row r="200" spans="1:5" ht="15" customHeight="1">
      <c r="A200" s="43" t="s">
        <v>22</v>
      </c>
      <c r="B200" s="70">
        <v>41421</v>
      </c>
      <c r="C200" s="71" t="s">
        <v>502</v>
      </c>
      <c r="D200" s="80">
        <v>4</v>
      </c>
      <c r="E200" s="82">
        <f t="shared" si="9"/>
        <v>90.270000000000024</v>
      </c>
    </row>
    <row r="201" spans="1:5" ht="15" customHeight="1">
      <c r="A201" s="43" t="s">
        <v>22</v>
      </c>
      <c r="B201" s="70">
        <v>41421</v>
      </c>
      <c r="C201" s="71" t="s">
        <v>502</v>
      </c>
      <c r="D201" s="80">
        <v>4</v>
      </c>
      <c r="E201" s="82">
        <f t="shared" si="9"/>
        <v>94.270000000000024</v>
      </c>
    </row>
    <row r="202" spans="1:5" ht="15" customHeight="1">
      <c r="A202" s="43" t="s">
        <v>22</v>
      </c>
      <c r="B202" s="70">
        <v>41422</v>
      </c>
      <c r="C202" s="71" t="s">
        <v>502</v>
      </c>
      <c r="D202" s="80">
        <v>4</v>
      </c>
      <c r="E202" s="82">
        <f t="shared" si="9"/>
        <v>98.270000000000024</v>
      </c>
    </row>
    <row r="203" spans="1:5" ht="15" customHeight="1">
      <c r="A203" s="43" t="s">
        <v>22</v>
      </c>
      <c r="B203" s="70">
        <v>41424</v>
      </c>
      <c r="C203" s="71" t="s">
        <v>502</v>
      </c>
      <c r="D203" s="80">
        <v>4</v>
      </c>
      <c r="E203" s="82">
        <f t="shared" si="9"/>
        <v>102.27000000000002</v>
      </c>
    </row>
    <row r="204" spans="1:5" ht="15" customHeight="1">
      <c r="A204" s="43" t="s">
        <v>22</v>
      </c>
      <c r="B204" s="70">
        <v>41424</v>
      </c>
      <c r="C204" s="71" t="s">
        <v>502</v>
      </c>
      <c r="D204" s="80">
        <v>4</v>
      </c>
      <c r="E204" s="82">
        <f t="shared" si="9"/>
        <v>106.27000000000002</v>
      </c>
    </row>
    <row r="205" spans="1:5" ht="15" customHeight="1">
      <c r="A205" s="43" t="s">
        <v>22</v>
      </c>
      <c r="B205" s="70">
        <v>41425</v>
      </c>
      <c r="C205" s="71" t="s">
        <v>502</v>
      </c>
      <c r="D205" s="80">
        <v>4</v>
      </c>
      <c r="E205" s="82">
        <f t="shared" si="9"/>
        <v>110.27000000000002</v>
      </c>
    </row>
    <row r="206" spans="1:5" ht="15" customHeight="1">
      <c r="A206" s="43" t="s">
        <v>22</v>
      </c>
      <c r="B206" s="70">
        <v>41425</v>
      </c>
      <c r="C206" s="71" t="s">
        <v>133</v>
      </c>
      <c r="D206" s="80">
        <v>175.47</v>
      </c>
      <c r="E206" s="82">
        <f t="shared" si="9"/>
        <v>285.74</v>
      </c>
    </row>
    <row r="207" spans="1:5" ht="15" customHeight="1" thickBot="1">
      <c r="A207" s="43" t="s">
        <v>22</v>
      </c>
      <c r="B207" s="70">
        <v>41425</v>
      </c>
      <c r="C207" s="71" t="s">
        <v>502</v>
      </c>
      <c r="D207" s="80">
        <v>4</v>
      </c>
      <c r="E207" s="82">
        <f t="shared" si="9"/>
        <v>289.74</v>
      </c>
    </row>
    <row r="208" spans="1:5" ht="15" customHeight="1" thickTop="1" thickBot="1">
      <c r="A208" s="60"/>
      <c r="B208" s="61"/>
      <c r="C208" s="42" t="s">
        <v>169</v>
      </c>
      <c r="D208" s="62"/>
      <c r="E208" s="63"/>
    </row>
    <row r="209" spans="1:5" ht="15" customHeight="1" thickTop="1">
      <c r="A209" s="43" t="s">
        <v>22</v>
      </c>
      <c r="B209" s="70">
        <v>41428</v>
      </c>
      <c r="C209" s="71" t="s">
        <v>502</v>
      </c>
      <c r="D209" s="80">
        <v>4</v>
      </c>
      <c r="E209" s="82">
        <f>E207+D209</f>
        <v>293.74</v>
      </c>
    </row>
    <row r="210" spans="1:5" ht="15" customHeight="1">
      <c r="A210" s="43" t="s">
        <v>22</v>
      </c>
      <c r="B210" s="70">
        <v>41428</v>
      </c>
      <c r="C210" s="71" t="s">
        <v>502</v>
      </c>
      <c r="D210" s="80">
        <v>4</v>
      </c>
      <c r="E210" s="82">
        <f t="shared" ref="E210:E280" si="10">E209+D210</f>
        <v>297.74</v>
      </c>
    </row>
    <row r="211" spans="1:5" ht="15" customHeight="1">
      <c r="A211" s="43" t="s">
        <v>22</v>
      </c>
      <c r="B211" s="70">
        <v>41428</v>
      </c>
      <c r="C211" s="71" t="s">
        <v>770</v>
      </c>
      <c r="D211" s="80">
        <v>-15</v>
      </c>
      <c r="E211" s="82">
        <f t="shared" si="10"/>
        <v>282.74</v>
      </c>
    </row>
    <row r="212" spans="1:5" ht="15" customHeight="1">
      <c r="A212" s="43" t="s">
        <v>22</v>
      </c>
      <c r="B212" s="70">
        <v>41428</v>
      </c>
      <c r="C212" s="71" t="s">
        <v>137</v>
      </c>
      <c r="D212" s="80">
        <v>5.7</v>
      </c>
      <c r="E212" s="82">
        <f t="shared" si="10"/>
        <v>288.44</v>
      </c>
    </row>
    <row r="213" spans="1:5" ht="15" customHeight="1">
      <c r="A213" s="43" t="s">
        <v>22</v>
      </c>
      <c r="B213" s="70">
        <v>41428</v>
      </c>
      <c r="C213" s="71" t="s">
        <v>540</v>
      </c>
      <c r="D213" s="80">
        <v>6</v>
      </c>
      <c r="E213" s="82">
        <f t="shared" si="10"/>
        <v>294.44</v>
      </c>
    </row>
    <row r="214" spans="1:5" ht="15" customHeight="1">
      <c r="A214" s="43" t="s">
        <v>22</v>
      </c>
      <c r="B214" s="70">
        <v>41428</v>
      </c>
      <c r="C214" s="71" t="s">
        <v>771</v>
      </c>
      <c r="D214" s="80">
        <v>-24.3</v>
      </c>
      <c r="E214" s="82">
        <f t="shared" si="10"/>
        <v>270.14</v>
      </c>
    </row>
    <row r="215" spans="1:5" ht="15" customHeight="1">
      <c r="A215" s="43" t="s">
        <v>22</v>
      </c>
      <c r="B215" s="70">
        <v>41429</v>
      </c>
      <c r="C215" s="71" t="s">
        <v>540</v>
      </c>
      <c r="D215" s="80">
        <v>10.5</v>
      </c>
      <c r="E215" s="82">
        <f t="shared" si="10"/>
        <v>280.64</v>
      </c>
    </row>
    <row r="216" spans="1:5" ht="15" customHeight="1">
      <c r="A216" s="43" t="s">
        <v>22</v>
      </c>
      <c r="B216" s="70">
        <v>41429</v>
      </c>
      <c r="C216" s="71" t="s">
        <v>502</v>
      </c>
      <c r="D216" s="80">
        <v>4</v>
      </c>
      <c r="E216" s="82">
        <f t="shared" si="10"/>
        <v>284.64</v>
      </c>
    </row>
    <row r="217" spans="1:5" ht="15" customHeight="1">
      <c r="A217" s="43" t="s">
        <v>22</v>
      </c>
      <c r="B217" s="70">
        <v>41429</v>
      </c>
      <c r="C217" s="71" t="s">
        <v>540</v>
      </c>
      <c r="D217" s="80">
        <v>9</v>
      </c>
      <c r="E217" s="82">
        <f t="shared" si="10"/>
        <v>293.64</v>
      </c>
    </row>
    <row r="218" spans="1:5" ht="15" customHeight="1">
      <c r="A218" s="43" t="s">
        <v>22</v>
      </c>
      <c r="B218" s="70">
        <v>41429</v>
      </c>
      <c r="C218" s="71" t="s">
        <v>540</v>
      </c>
      <c r="D218" s="80">
        <v>3</v>
      </c>
      <c r="E218" s="82">
        <f t="shared" si="10"/>
        <v>296.64</v>
      </c>
    </row>
    <row r="219" spans="1:5" ht="15" customHeight="1">
      <c r="A219" s="43" t="s">
        <v>22</v>
      </c>
      <c r="B219" s="70">
        <v>41429</v>
      </c>
      <c r="C219" s="71" t="s">
        <v>540</v>
      </c>
      <c r="D219" s="80">
        <v>3</v>
      </c>
      <c r="E219" s="82">
        <f t="shared" si="10"/>
        <v>299.64</v>
      </c>
    </row>
    <row r="220" spans="1:5" ht="15" customHeight="1">
      <c r="A220" s="43" t="s">
        <v>22</v>
      </c>
      <c r="B220" s="70">
        <v>41429</v>
      </c>
      <c r="C220" s="71" t="s">
        <v>540</v>
      </c>
      <c r="D220" s="80">
        <v>7.5</v>
      </c>
      <c r="E220" s="82">
        <f t="shared" si="10"/>
        <v>307.14</v>
      </c>
    </row>
    <row r="221" spans="1:5" ht="15" customHeight="1">
      <c r="A221" s="43" t="s">
        <v>22</v>
      </c>
      <c r="B221" s="70">
        <v>41429</v>
      </c>
      <c r="C221" s="71" t="s">
        <v>502</v>
      </c>
      <c r="D221" s="80">
        <v>4</v>
      </c>
      <c r="E221" s="82">
        <f t="shared" si="10"/>
        <v>311.14</v>
      </c>
    </row>
    <row r="222" spans="1:5" ht="15" customHeight="1">
      <c r="A222" s="43" t="s">
        <v>22</v>
      </c>
      <c r="B222" s="70">
        <v>41430</v>
      </c>
      <c r="C222" s="71" t="s">
        <v>540</v>
      </c>
      <c r="D222" s="80">
        <v>6</v>
      </c>
      <c r="E222" s="82">
        <f t="shared" si="10"/>
        <v>317.14</v>
      </c>
    </row>
    <row r="223" spans="1:5" ht="15" customHeight="1">
      <c r="A223" s="43" t="s">
        <v>22</v>
      </c>
      <c r="B223" s="70">
        <v>41430</v>
      </c>
      <c r="C223" s="71" t="s">
        <v>540</v>
      </c>
      <c r="D223" s="80">
        <v>6</v>
      </c>
      <c r="E223" s="82">
        <f t="shared" si="10"/>
        <v>323.14</v>
      </c>
    </row>
    <row r="224" spans="1:5" ht="15" customHeight="1">
      <c r="A224" s="43" t="s">
        <v>22</v>
      </c>
      <c r="B224" s="70">
        <v>41430</v>
      </c>
      <c r="C224" s="71" t="s">
        <v>502</v>
      </c>
      <c r="D224" s="80">
        <v>4</v>
      </c>
      <c r="E224" s="82">
        <f t="shared" si="10"/>
        <v>327.14</v>
      </c>
    </row>
    <row r="225" spans="1:5" ht="15" customHeight="1">
      <c r="A225" s="43" t="s">
        <v>22</v>
      </c>
      <c r="B225" s="70">
        <v>41430</v>
      </c>
      <c r="C225" s="71" t="s">
        <v>540</v>
      </c>
      <c r="D225" s="80">
        <v>4.5</v>
      </c>
      <c r="E225" s="82">
        <f t="shared" si="10"/>
        <v>331.64</v>
      </c>
    </row>
    <row r="226" spans="1:5" ht="15" customHeight="1">
      <c r="A226" s="43" t="s">
        <v>22</v>
      </c>
      <c r="B226" s="70">
        <v>41430</v>
      </c>
      <c r="C226" s="71" t="s">
        <v>540</v>
      </c>
      <c r="D226" s="80">
        <v>3</v>
      </c>
      <c r="E226" s="82">
        <f t="shared" si="10"/>
        <v>334.64</v>
      </c>
    </row>
    <row r="227" spans="1:5" ht="15" customHeight="1">
      <c r="A227" s="43" t="s">
        <v>22</v>
      </c>
      <c r="B227" s="70">
        <v>41431</v>
      </c>
      <c r="C227" s="71" t="s">
        <v>867</v>
      </c>
      <c r="D227" s="80">
        <v>-84.83</v>
      </c>
      <c r="E227" s="82">
        <f t="shared" si="10"/>
        <v>249.81</v>
      </c>
    </row>
    <row r="228" spans="1:5" ht="15" customHeight="1">
      <c r="A228" s="43" t="s">
        <v>22</v>
      </c>
      <c r="B228" s="70">
        <v>41431</v>
      </c>
      <c r="C228" s="71" t="s">
        <v>773</v>
      </c>
      <c r="D228" s="80">
        <v>18</v>
      </c>
      <c r="E228" s="82">
        <f t="shared" si="10"/>
        <v>267.81</v>
      </c>
    </row>
    <row r="229" spans="1:5" ht="15" customHeight="1">
      <c r="A229" s="43" t="s">
        <v>22</v>
      </c>
      <c r="B229" s="70">
        <v>41431</v>
      </c>
      <c r="C229" s="71" t="s">
        <v>540</v>
      </c>
      <c r="D229" s="80">
        <v>6</v>
      </c>
      <c r="E229" s="82">
        <f t="shared" si="10"/>
        <v>273.81</v>
      </c>
    </row>
    <row r="230" spans="1:5" ht="15" customHeight="1">
      <c r="A230" s="43" t="s">
        <v>22</v>
      </c>
      <c r="B230" s="70">
        <v>41431</v>
      </c>
      <c r="C230" s="71" t="s">
        <v>540</v>
      </c>
      <c r="D230" s="80">
        <v>6</v>
      </c>
      <c r="E230" s="82">
        <f t="shared" si="10"/>
        <v>279.81</v>
      </c>
    </row>
    <row r="231" spans="1:5" ht="15" customHeight="1">
      <c r="A231" s="43" t="s">
        <v>22</v>
      </c>
      <c r="B231" s="70">
        <v>41431</v>
      </c>
      <c r="C231" s="71" t="s">
        <v>502</v>
      </c>
      <c r="D231" s="80">
        <v>4</v>
      </c>
      <c r="E231" s="82">
        <f t="shared" si="10"/>
        <v>283.81</v>
      </c>
    </row>
    <row r="232" spans="1:5" ht="15" customHeight="1">
      <c r="A232" s="43" t="s">
        <v>22</v>
      </c>
      <c r="B232" s="70">
        <v>41431</v>
      </c>
      <c r="C232" s="71" t="s">
        <v>540</v>
      </c>
      <c r="D232" s="80">
        <v>6</v>
      </c>
      <c r="E232" s="82">
        <f t="shared" si="10"/>
        <v>289.81</v>
      </c>
    </row>
    <row r="233" spans="1:5" ht="15" customHeight="1">
      <c r="A233" s="43" t="s">
        <v>22</v>
      </c>
      <c r="B233" s="70">
        <v>41431</v>
      </c>
      <c r="C233" s="71" t="s">
        <v>540</v>
      </c>
      <c r="D233" s="80">
        <v>6</v>
      </c>
      <c r="E233" s="82">
        <f t="shared" si="10"/>
        <v>295.81</v>
      </c>
    </row>
    <row r="234" spans="1:5" ht="15" customHeight="1">
      <c r="A234" s="43" t="s">
        <v>22</v>
      </c>
      <c r="B234" s="70">
        <v>41431</v>
      </c>
      <c r="C234" s="71" t="s">
        <v>540</v>
      </c>
      <c r="D234" s="80">
        <v>4.5</v>
      </c>
      <c r="E234" s="82">
        <f t="shared" si="10"/>
        <v>300.31</v>
      </c>
    </row>
    <row r="235" spans="1:5" ht="15" customHeight="1">
      <c r="A235" s="43" t="s">
        <v>22</v>
      </c>
      <c r="B235" s="70">
        <v>41431</v>
      </c>
      <c r="C235" s="71" t="s">
        <v>540</v>
      </c>
      <c r="D235" s="80">
        <v>3</v>
      </c>
      <c r="E235" s="82">
        <f t="shared" si="10"/>
        <v>303.31</v>
      </c>
    </row>
    <row r="236" spans="1:5" ht="15" customHeight="1">
      <c r="A236" s="43" t="s">
        <v>22</v>
      </c>
      <c r="B236" s="70">
        <v>41431</v>
      </c>
      <c r="C236" s="71" t="s">
        <v>540</v>
      </c>
      <c r="D236" s="80">
        <v>9</v>
      </c>
      <c r="E236" s="82">
        <f t="shared" si="10"/>
        <v>312.31</v>
      </c>
    </row>
    <row r="237" spans="1:5" ht="15" customHeight="1">
      <c r="A237" s="43" t="s">
        <v>22</v>
      </c>
      <c r="B237" s="70">
        <v>41431</v>
      </c>
      <c r="C237" s="71" t="s">
        <v>540</v>
      </c>
      <c r="D237" s="80">
        <v>1.5</v>
      </c>
      <c r="E237" s="82">
        <f t="shared" si="10"/>
        <v>313.81</v>
      </c>
    </row>
    <row r="238" spans="1:5" ht="15" customHeight="1">
      <c r="A238" s="43" t="s">
        <v>22</v>
      </c>
      <c r="B238" s="70">
        <v>41431</v>
      </c>
      <c r="C238" s="71" t="s">
        <v>540</v>
      </c>
      <c r="D238" s="80">
        <v>6</v>
      </c>
      <c r="E238" s="82">
        <f t="shared" si="10"/>
        <v>319.81</v>
      </c>
    </row>
    <row r="239" spans="1:5" ht="15" customHeight="1">
      <c r="A239" s="43" t="s">
        <v>22</v>
      </c>
      <c r="B239" s="70">
        <v>41432</v>
      </c>
      <c r="C239" s="71" t="s">
        <v>502</v>
      </c>
      <c r="D239" s="80">
        <v>8</v>
      </c>
      <c r="E239" s="82">
        <f t="shared" si="10"/>
        <v>327.81</v>
      </c>
    </row>
    <row r="240" spans="1:5" ht="15" customHeight="1">
      <c r="A240" s="43" t="s">
        <v>22</v>
      </c>
      <c r="B240" s="70">
        <v>41432</v>
      </c>
      <c r="C240" s="71" t="s">
        <v>540</v>
      </c>
      <c r="D240" s="80">
        <v>6</v>
      </c>
      <c r="E240" s="82">
        <f t="shared" si="10"/>
        <v>333.81</v>
      </c>
    </row>
    <row r="241" spans="1:5" ht="15" customHeight="1">
      <c r="A241" s="43" t="s">
        <v>22</v>
      </c>
      <c r="B241" s="70">
        <v>41432</v>
      </c>
      <c r="C241" s="71" t="s">
        <v>540</v>
      </c>
      <c r="D241" s="80">
        <v>3</v>
      </c>
      <c r="E241" s="82">
        <f t="shared" si="10"/>
        <v>336.81</v>
      </c>
    </row>
    <row r="242" spans="1:5" ht="15" customHeight="1">
      <c r="A242" s="43" t="s">
        <v>22</v>
      </c>
      <c r="B242" s="70">
        <v>41435</v>
      </c>
      <c r="C242" s="71" t="s">
        <v>774</v>
      </c>
      <c r="D242" s="80">
        <v>-36</v>
      </c>
      <c r="E242" s="82">
        <f t="shared" si="10"/>
        <v>300.81</v>
      </c>
    </row>
    <row r="243" spans="1:5" ht="15" customHeight="1">
      <c r="A243" s="43" t="s">
        <v>22</v>
      </c>
      <c r="B243" s="70">
        <v>41435</v>
      </c>
      <c r="C243" s="71" t="s">
        <v>540</v>
      </c>
      <c r="D243" s="80">
        <v>4.5</v>
      </c>
      <c r="E243" s="82">
        <f t="shared" si="10"/>
        <v>305.31</v>
      </c>
    </row>
    <row r="244" spans="1:5" ht="15" customHeight="1">
      <c r="A244" s="43" t="s">
        <v>22</v>
      </c>
      <c r="B244" s="70">
        <v>41435</v>
      </c>
      <c r="C244" s="71" t="s">
        <v>540</v>
      </c>
      <c r="D244" s="80">
        <v>6</v>
      </c>
      <c r="E244" s="82">
        <f t="shared" si="10"/>
        <v>311.31</v>
      </c>
    </row>
    <row r="245" spans="1:5" ht="15" customHeight="1">
      <c r="A245" s="43" t="s">
        <v>22</v>
      </c>
      <c r="B245" s="70">
        <v>41435</v>
      </c>
      <c r="C245" s="71" t="s">
        <v>540</v>
      </c>
      <c r="D245" s="80">
        <v>4.5</v>
      </c>
      <c r="E245" s="82">
        <f t="shared" si="10"/>
        <v>315.81</v>
      </c>
    </row>
    <row r="246" spans="1:5" ht="15" customHeight="1">
      <c r="A246" s="43" t="s">
        <v>22</v>
      </c>
      <c r="B246" s="70">
        <v>41435</v>
      </c>
      <c r="C246" s="71" t="s">
        <v>502</v>
      </c>
      <c r="D246" s="80">
        <v>4</v>
      </c>
      <c r="E246" s="82">
        <f t="shared" si="10"/>
        <v>319.81</v>
      </c>
    </row>
    <row r="247" spans="1:5" ht="15" customHeight="1">
      <c r="A247" s="43" t="s">
        <v>22</v>
      </c>
      <c r="B247" s="70">
        <v>41435</v>
      </c>
      <c r="C247" s="71" t="s">
        <v>540</v>
      </c>
      <c r="D247" s="80">
        <v>6</v>
      </c>
      <c r="E247" s="82">
        <f t="shared" si="10"/>
        <v>325.81</v>
      </c>
    </row>
    <row r="248" spans="1:5" ht="15" customHeight="1">
      <c r="A248" s="43" t="s">
        <v>22</v>
      </c>
      <c r="B248" s="70">
        <v>41435</v>
      </c>
      <c r="C248" s="71" t="s">
        <v>540</v>
      </c>
      <c r="D248" s="80">
        <v>9</v>
      </c>
      <c r="E248" s="82">
        <f t="shared" si="10"/>
        <v>334.81</v>
      </c>
    </row>
    <row r="249" spans="1:5" ht="15" customHeight="1">
      <c r="A249" s="43" t="s">
        <v>22</v>
      </c>
      <c r="B249" s="70">
        <v>41436</v>
      </c>
      <c r="C249" s="71" t="s">
        <v>540</v>
      </c>
      <c r="D249" s="80">
        <v>3</v>
      </c>
      <c r="E249" s="82">
        <f t="shared" si="10"/>
        <v>337.81</v>
      </c>
    </row>
    <row r="250" spans="1:5" ht="15" customHeight="1">
      <c r="A250" s="43" t="s">
        <v>22</v>
      </c>
      <c r="B250" s="70">
        <v>41436</v>
      </c>
      <c r="C250" s="71" t="s">
        <v>540</v>
      </c>
      <c r="D250" s="80">
        <v>22.5</v>
      </c>
      <c r="E250" s="82">
        <f t="shared" si="10"/>
        <v>360.31</v>
      </c>
    </row>
    <row r="251" spans="1:5" ht="15" customHeight="1">
      <c r="A251" s="43" t="s">
        <v>22</v>
      </c>
      <c r="B251" s="70">
        <v>41436</v>
      </c>
      <c r="C251" s="71" t="s">
        <v>540</v>
      </c>
      <c r="D251" s="80">
        <v>3</v>
      </c>
      <c r="E251" s="82">
        <f t="shared" si="10"/>
        <v>363.31</v>
      </c>
    </row>
    <row r="252" spans="1:5" ht="15" customHeight="1">
      <c r="A252" s="43" t="s">
        <v>22</v>
      </c>
      <c r="B252" s="70">
        <v>41436</v>
      </c>
      <c r="C252" s="71" t="s">
        <v>502</v>
      </c>
      <c r="D252" s="80">
        <v>8</v>
      </c>
      <c r="E252" s="82">
        <f t="shared" si="10"/>
        <v>371.31</v>
      </c>
    </row>
    <row r="253" spans="1:5" ht="15" customHeight="1">
      <c r="A253" s="43" t="s">
        <v>22</v>
      </c>
      <c r="B253" s="70">
        <v>41436</v>
      </c>
      <c r="C253" s="71" t="s">
        <v>540</v>
      </c>
      <c r="D253" s="80">
        <v>1.5</v>
      </c>
      <c r="E253" s="82">
        <f t="shared" si="10"/>
        <v>372.81</v>
      </c>
    </row>
    <row r="254" spans="1:5" ht="15" customHeight="1">
      <c r="A254" s="43" t="s">
        <v>22</v>
      </c>
      <c r="B254" s="70">
        <v>41436</v>
      </c>
      <c r="C254" s="71" t="s">
        <v>540</v>
      </c>
      <c r="D254" s="80">
        <v>12</v>
      </c>
      <c r="E254" s="82">
        <f t="shared" si="10"/>
        <v>384.81</v>
      </c>
    </row>
    <row r="255" spans="1:5" ht="15" customHeight="1">
      <c r="A255" s="43" t="s">
        <v>22</v>
      </c>
      <c r="B255" s="70">
        <v>41436</v>
      </c>
      <c r="C255" s="71" t="s">
        <v>775</v>
      </c>
      <c r="D255" s="80">
        <v>-6.5</v>
      </c>
      <c r="E255" s="82">
        <f t="shared" si="10"/>
        <v>378.31</v>
      </c>
    </row>
    <row r="256" spans="1:5" ht="15" customHeight="1">
      <c r="A256" s="43" t="s">
        <v>22</v>
      </c>
      <c r="B256" s="70">
        <v>41437</v>
      </c>
      <c r="C256" s="71" t="s">
        <v>767</v>
      </c>
      <c r="D256" s="80">
        <v>-1.57</v>
      </c>
      <c r="E256" s="82">
        <f t="shared" si="10"/>
        <v>376.74</v>
      </c>
    </row>
    <row r="257" spans="1:5" ht="15" customHeight="1">
      <c r="A257" s="43" t="s">
        <v>22</v>
      </c>
      <c r="B257" s="70">
        <v>41437</v>
      </c>
      <c r="C257" s="71" t="s">
        <v>540</v>
      </c>
      <c r="D257" s="80">
        <v>3</v>
      </c>
      <c r="E257" s="82">
        <f t="shared" si="10"/>
        <v>379.74</v>
      </c>
    </row>
    <row r="258" spans="1:5" ht="15" customHeight="1">
      <c r="A258" s="43" t="s">
        <v>22</v>
      </c>
      <c r="B258" s="70">
        <v>41437</v>
      </c>
      <c r="C258" s="71" t="s">
        <v>502</v>
      </c>
      <c r="D258" s="80">
        <v>4</v>
      </c>
      <c r="E258" s="82">
        <f t="shared" si="10"/>
        <v>383.74</v>
      </c>
    </row>
    <row r="259" spans="1:5" ht="15" customHeight="1">
      <c r="A259" s="43" t="s">
        <v>22</v>
      </c>
      <c r="B259" s="70">
        <v>41437</v>
      </c>
      <c r="C259" s="71" t="s">
        <v>540</v>
      </c>
      <c r="D259" s="80">
        <v>6</v>
      </c>
      <c r="E259" s="82">
        <f t="shared" si="10"/>
        <v>389.74</v>
      </c>
    </row>
    <row r="260" spans="1:5" ht="15" customHeight="1">
      <c r="A260" s="43" t="s">
        <v>22</v>
      </c>
      <c r="B260" s="70">
        <v>41437</v>
      </c>
      <c r="C260" s="71" t="s">
        <v>540</v>
      </c>
      <c r="D260" s="80">
        <v>4.5</v>
      </c>
      <c r="E260" s="82">
        <f t="shared" si="10"/>
        <v>394.24</v>
      </c>
    </row>
    <row r="261" spans="1:5" ht="15" customHeight="1">
      <c r="A261" s="43" t="s">
        <v>22</v>
      </c>
      <c r="B261" s="70">
        <v>41437</v>
      </c>
      <c r="C261" s="71" t="s">
        <v>540</v>
      </c>
      <c r="D261" s="80">
        <v>3</v>
      </c>
      <c r="E261" s="82">
        <f t="shared" si="10"/>
        <v>397.24</v>
      </c>
    </row>
    <row r="262" spans="1:5" ht="15" customHeight="1">
      <c r="A262" s="43" t="s">
        <v>22</v>
      </c>
      <c r="B262" s="70">
        <v>41438</v>
      </c>
      <c r="C262" s="71" t="s">
        <v>540</v>
      </c>
      <c r="D262" s="80">
        <v>1.5</v>
      </c>
      <c r="E262" s="82">
        <f t="shared" si="10"/>
        <v>398.74</v>
      </c>
    </row>
    <row r="263" spans="1:5" ht="15" customHeight="1">
      <c r="A263" s="43" t="s">
        <v>22</v>
      </c>
      <c r="B263" s="70">
        <v>41438</v>
      </c>
      <c r="C263" s="71" t="s">
        <v>540</v>
      </c>
      <c r="D263" s="80">
        <v>1.5</v>
      </c>
      <c r="E263" s="82">
        <f t="shared" si="10"/>
        <v>400.24</v>
      </c>
    </row>
    <row r="264" spans="1:5" ht="15" customHeight="1">
      <c r="A264" s="43" t="s">
        <v>22</v>
      </c>
      <c r="B264" s="70">
        <v>41438</v>
      </c>
      <c r="C264" s="71" t="s">
        <v>546</v>
      </c>
      <c r="D264" s="80">
        <v>58.08</v>
      </c>
      <c r="E264" s="82">
        <f t="shared" si="10"/>
        <v>458.32</v>
      </c>
    </row>
    <row r="265" spans="1:5" ht="15" customHeight="1">
      <c r="A265" s="43" t="s">
        <v>22</v>
      </c>
      <c r="B265" s="70">
        <v>41438</v>
      </c>
      <c r="C265" s="71" t="s">
        <v>502</v>
      </c>
      <c r="D265" s="80">
        <v>4</v>
      </c>
      <c r="E265" s="82">
        <f t="shared" si="10"/>
        <v>462.32</v>
      </c>
    </row>
    <row r="266" spans="1:5" ht="15" customHeight="1">
      <c r="A266" s="43" t="s">
        <v>22</v>
      </c>
      <c r="B266" s="70">
        <v>41438</v>
      </c>
      <c r="C266" s="71" t="s">
        <v>502</v>
      </c>
      <c r="D266" s="80">
        <v>4</v>
      </c>
      <c r="E266" s="82">
        <f t="shared" si="10"/>
        <v>466.32</v>
      </c>
    </row>
    <row r="267" spans="1:5" ht="15" customHeight="1">
      <c r="A267" s="43" t="s">
        <v>22</v>
      </c>
      <c r="B267" s="70">
        <v>41438</v>
      </c>
      <c r="C267" s="71" t="s">
        <v>868</v>
      </c>
      <c r="D267" s="80">
        <v>84.83</v>
      </c>
      <c r="E267" s="82">
        <f t="shared" si="10"/>
        <v>551.15</v>
      </c>
    </row>
    <row r="268" spans="1:5" ht="15" customHeight="1">
      <c r="A268" s="43" t="s">
        <v>22</v>
      </c>
      <c r="B268" s="70">
        <v>41438</v>
      </c>
      <c r="C268" s="71" t="s">
        <v>545</v>
      </c>
      <c r="D268" s="80">
        <v>-382.28</v>
      </c>
      <c r="E268" s="82">
        <f t="shared" si="10"/>
        <v>168.87</v>
      </c>
    </row>
    <row r="269" spans="1:5" ht="15" customHeight="1">
      <c r="A269" s="43" t="s">
        <v>22</v>
      </c>
      <c r="B269" s="70">
        <v>41439</v>
      </c>
      <c r="C269" s="71" t="s">
        <v>541</v>
      </c>
      <c r="D269" s="80">
        <v>-100</v>
      </c>
      <c r="E269" s="82">
        <f t="shared" si="10"/>
        <v>68.87</v>
      </c>
    </row>
    <row r="270" spans="1:5" ht="15" customHeight="1">
      <c r="A270" s="43" t="s">
        <v>22</v>
      </c>
      <c r="B270" s="70">
        <v>41439</v>
      </c>
      <c r="C270" s="71" t="s">
        <v>540</v>
      </c>
      <c r="D270" s="80">
        <v>6</v>
      </c>
      <c r="E270" s="82">
        <f t="shared" si="10"/>
        <v>74.87</v>
      </c>
    </row>
    <row r="271" spans="1:5" ht="15" customHeight="1">
      <c r="A271" s="43" t="s">
        <v>22</v>
      </c>
      <c r="B271" s="70">
        <v>41439</v>
      </c>
      <c r="C271" s="71" t="s">
        <v>540</v>
      </c>
      <c r="D271" s="80">
        <v>4.5</v>
      </c>
      <c r="E271" s="82">
        <f t="shared" si="10"/>
        <v>79.37</v>
      </c>
    </row>
    <row r="272" spans="1:5" ht="15" customHeight="1">
      <c r="A272" s="43" t="s">
        <v>22</v>
      </c>
      <c r="B272" s="70">
        <v>41439</v>
      </c>
      <c r="C272" s="71" t="s">
        <v>540</v>
      </c>
      <c r="D272" s="80">
        <v>4.5</v>
      </c>
      <c r="E272" s="82">
        <f t="shared" si="10"/>
        <v>83.87</v>
      </c>
    </row>
    <row r="273" spans="1:5" ht="15" customHeight="1">
      <c r="A273" s="43" t="s">
        <v>22</v>
      </c>
      <c r="B273" s="70">
        <v>41439</v>
      </c>
      <c r="C273" s="71" t="s">
        <v>540</v>
      </c>
      <c r="D273" s="80">
        <v>3</v>
      </c>
      <c r="E273" s="82">
        <f t="shared" si="10"/>
        <v>86.87</v>
      </c>
    </row>
    <row r="274" spans="1:5" ht="15" customHeight="1">
      <c r="A274" s="43" t="s">
        <v>22</v>
      </c>
      <c r="B274" s="70">
        <v>41439</v>
      </c>
      <c r="C274" s="71" t="s">
        <v>540</v>
      </c>
      <c r="D274" s="80">
        <v>12</v>
      </c>
      <c r="E274" s="82">
        <f t="shared" si="10"/>
        <v>98.87</v>
      </c>
    </row>
    <row r="275" spans="1:5" ht="15" customHeight="1">
      <c r="A275" s="43" t="s">
        <v>22</v>
      </c>
      <c r="B275" s="70">
        <v>41439</v>
      </c>
      <c r="C275" s="71" t="s">
        <v>540</v>
      </c>
      <c r="D275" s="80">
        <v>1.5</v>
      </c>
      <c r="E275" s="82">
        <f t="shared" si="10"/>
        <v>100.37</v>
      </c>
    </row>
    <row r="276" spans="1:5" ht="15" customHeight="1">
      <c r="A276" s="43" t="s">
        <v>22</v>
      </c>
      <c r="B276" s="70">
        <v>41439</v>
      </c>
      <c r="C276" s="71" t="s">
        <v>539</v>
      </c>
      <c r="D276" s="80">
        <v>-14.4</v>
      </c>
      <c r="E276" s="82">
        <f t="shared" si="10"/>
        <v>85.97</v>
      </c>
    </row>
    <row r="277" spans="1:5" ht="15" customHeight="1">
      <c r="A277" s="43" t="s">
        <v>22</v>
      </c>
      <c r="B277" s="70">
        <v>41439</v>
      </c>
      <c r="C277" s="71" t="s">
        <v>540</v>
      </c>
      <c r="D277" s="80">
        <v>4.5</v>
      </c>
      <c r="E277" s="82">
        <f t="shared" si="10"/>
        <v>90.47</v>
      </c>
    </row>
    <row r="278" spans="1:5" ht="15" customHeight="1">
      <c r="A278" s="43" t="s">
        <v>22</v>
      </c>
      <c r="B278" s="70">
        <v>41439</v>
      </c>
      <c r="C278" s="71" t="s">
        <v>540</v>
      </c>
      <c r="D278" s="80">
        <v>6</v>
      </c>
      <c r="E278" s="82">
        <f t="shared" si="10"/>
        <v>96.47</v>
      </c>
    </row>
    <row r="279" spans="1:5" ht="15" customHeight="1">
      <c r="A279" s="43" t="s">
        <v>22</v>
      </c>
      <c r="B279" s="70">
        <v>41440</v>
      </c>
      <c r="C279" s="71" t="s">
        <v>541</v>
      </c>
      <c r="D279" s="80">
        <v>-83</v>
      </c>
      <c r="E279" s="82">
        <f t="shared" si="10"/>
        <v>13.469999999999999</v>
      </c>
    </row>
    <row r="280" spans="1:5" ht="15" customHeight="1">
      <c r="A280" s="43" t="s">
        <v>22</v>
      </c>
      <c r="B280" s="70">
        <v>41440</v>
      </c>
      <c r="C280" s="71" t="s">
        <v>542</v>
      </c>
      <c r="D280" s="80">
        <v>200</v>
      </c>
      <c r="E280" s="82">
        <f t="shared" si="10"/>
        <v>213.47</v>
      </c>
    </row>
    <row r="281" spans="1:5" ht="12.75">
      <c r="A281" s="43" t="s">
        <v>22</v>
      </c>
      <c r="B281" s="70">
        <v>41440</v>
      </c>
      <c r="C281" s="71" t="s">
        <v>542</v>
      </c>
      <c r="D281" s="80">
        <v>150</v>
      </c>
      <c r="E281" s="82">
        <f t="shared" ref="E281:E299" si="11">E280+D281</f>
        <v>363.47</v>
      </c>
    </row>
    <row r="282" spans="1:5" ht="15" customHeight="1">
      <c r="A282" s="43" t="s">
        <v>22</v>
      </c>
      <c r="B282" s="70">
        <v>41440</v>
      </c>
      <c r="C282" s="71" t="s">
        <v>542</v>
      </c>
      <c r="D282" s="80">
        <v>314</v>
      </c>
      <c r="E282" s="82">
        <f t="shared" si="11"/>
        <v>677.47</v>
      </c>
    </row>
    <row r="283" spans="1:5" ht="15" customHeight="1">
      <c r="A283" s="43" t="s">
        <v>22</v>
      </c>
      <c r="B283" s="70">
        <v>41440</v>
      </c>
      <c r="C283" s="71" t="s">
        <v>543</v>
      </c>
      <c r="D283" s="80">
        <v>-575</v>
      </c>
      <c r="E283" s="82">
        <f t="shared" si="11"/>
        <v>102.47000000000003</v>
      </c>
    </row>
    <row r="284" spans="1:5" ht="15" customHeight="1">
      <c r="A284" s="43" t="s">
        <v>22</v>
      </c>
      <c r="B284" s="70">
        <v>41441</v>
      </c>
      <c r="C284" s="71" t="s">
        <v>542</v>
      </c>
      <c r="D284" s="80">
        <v>83.94</v>
      </c>
      <c r="E284" s="82">
        <f t="shared" si="11"/>
        <v>186.41000000000003</v>
      </c>
    </row>
    <row r="285" spans="1:5" ht="15" customHeight="1">
      <c r="A285" s="43" t="s">
        <v>22</v>
      </c>
      <c r="B285" s="70">
        <v>41442</v>
      </c>
      <c r="C285" s="71" t="s">
        <v>502</v>
      </c>
      <c r="D285" s="80">
        <v>4</v>
      </c>
      <c r="E285" s="82">
        <f t="shared" si="11"/>
        <v>190.41000000000003</v>
      </c>
    </row>
    <row r="286" spans="1:5" ht="15" customHeight="1">
      <c r="A286" s="43" t="s">
        <v>22</v>
      </c>
      <c r="B286" s="70">
        <v>41442</v>
      </c>
      <c r="C286" s="71" t="s">
        <v>869</v>
      </c>
      <c r="D286" s="80">
        <v>-11</v>
      </c>
      <c r="E286" s="82">
        <f t="shared" si="11"/>
        <v>179.41000000000003</v>
      </c>
    </row>
    <row r="287" spans="1:5" ht="15" customHeight="1">
      <c r="A287" s="43" t="s">
        <v>22</v>
      </c>
      <c r="B287" s="70">
        <v>41443</v>
      </c>
      <c r="C287" s="71" t="s">
        <v>870</v>
      </c>
      <c r="D287" s="80">
        <v>-11</v>
      </c>
      <c r="E287" s="82">
        <f t="shared" si="11"/>
        <v>168.41000000000003</v>
      </c>
    </row>
    <row r="288" spans="1:5" ht="15" customHeight="1">
      <c r="A288" s="43" t="s">
        <v>22</v>
      </c>
      <c r="B288" s="70">
        <v>41443</v>
      </c>
      <c r="C288" s="71" t="s">
        <v>777</v>
      </c>
      <c r="D288" s="80">
        <v>-3.6</v>
      </c>
      <c r="E288" s="82">
        <f t="shared" si="11"/>
        <v>164.81000000000003</v>
      </c>
    </row>
    <row r="289" spans="1:5" ht="15" customHeight="1">
      <c r="A289" s="43" t="s">
        <v>22</v>
      </c>
      <c r="B289" s="70">
        <v>41443</v>
      </c>
      <c r="C289" s="71" t="s">
        <v>776</v>
      </c>
      <c r="D289" s="80">
        <v>-3.42</v>
      </c>
      <c r="E289" s="82">
        <f t="shared" si="11"/>
        <v>161.39000000000004</v>
      </c>
    </row>
    <row r="290" spans="1:5" ht="15" customHeight="1">
      <c r="A290" s="43" t="s">
        <v>22</v>
      </c>
      <c r="B290" s="70">
        <v>41443</v>
      </c>
      <c r="C290" s="71" t="s">
        <v>778</v>
      </c>
      <c r="D290" s="80">
        <v>10.8</v>
      </c>
      <c r="E290" s="82">
        <f t="shared" si="11"/>
        <v>172.19000000000005</v>
      </c>
    </row>
    <row r="291" spans="1:5" ht="15" customHeight="1">
      <c r="A291" s="43" t="s">
        <v>22</v>
      </c>
      <c r="B291" s="70">
        <v>41444</v>
      </c>
      <c r="C291" s="71" t="s">
        <v>871</v>
      </c>
      <c r="D291" s="80">
        <v>-11</v>
      </c>
      <c r="E291" s="82">
        <f t="shared" si="11"/>
        <v>161.19000000000005</v>
      </c>
    </row>
    <row r="292" spans="1:5" ht="15" customHeight="1">
      <c r="A292" s="43" t="s">
        <v>22</v>
      </c>
      <c r="B292" s="70">
        <v>41445</v>
      </c>
      <c r="C292" s="71" t="s">
        <v>779</v>
      </c>
      <c r="D292" s="80">
        <v>-25</v>
      </c>
      <c r="E292" s="82">
        <f t="shared" si="11"/>
        <v>136.19000000000005</v>
      </c>
    </row>
    <row r="293" spans="1:5" ht="15" customHeight="1">
      <c r="A293" s="43" t="s">
        <v>22</v>
      </c>
      <c r="B293" s="70">
        <v>41445</v>
      </c>
      <c r="C293" s="71" t="s">
        <v>872</v>
      </c>
      <c r="D293" s="80">
        <v>-11</v>
      </c>
      <c r="E293" s="82">
        <f t="shared" si="11"/>
        <v>125.19000000000005</v>
      </c>
    </row>
    <row r="294" spans="1:5" ht="15" customHeight="1">
      <c r="A294" s="43" t="s">
        <v>22</v>
      </c>
      <c r="B294" s="70">
        <v>41445</v>
      </c>
      <c r="C294" s="71" t="s">
        <v>502</v>
      </c>
      <c r="D294" s="80">
        <v>4</v>
      </c>
      <c r="E294" s="82">
        <f t="shared" si="11"/>
        <v>129.19000000000005</v>
      </c>
    </row>
    <row r="295" spans="1:5" ht="15" customHeight="1">
      <c r="A295" s="43" t="s">
        <v>22</v>
      </c>
      <c r="B295" s="70">
        <v>41445</v>
      </c>
      <c r="C295" s="71" t="s">
        <v>141</v>
      </c>
      <c r="D295" s="80">
        <v>16.68</v>
      </c>
      <c r="E295" s="82">
        <f t="shared" si="11"/>
        <v>145.87000000000006</v>
      </c>
    </row>
    <row r="296" spans="1:5" ht="15" customHeight="1">
      <c r="A296" s="43" t="s">
        <v>22</v>
      </c>
      <c r="B296" s="70">
        <v>41445</v>
      </c>
      <c r="C296" s="71" t="s">
        <v>780</v>
      </c>
      <c r="D296" s="80">
        <v>5.64</v>
      </c>
      <c r="E296" s="82">
        <f t="shared" si="11"/>
        <v>151.51000000000005</v>
      </c>
    </row>
    <row r="297" spans="1:5" ht="15" customHeight="1">
      <c r="A297" s="43" t="s">
        <v>22</v>
      </c>
      <c r="B297" s="70">
        <v>41445</v>
      </c>
      <c r="C297" s="71" t="s">
        <v>781</v>
      </c>
      <c r="D297" s="80">
        <v>70.290000000000006</v>
      </c>
      <c r="E297" s="82">
        <f t="shared" si="11"/>
        <v>221.80000000000007</v>
      </c>
    </row>
    <row r="298" spans="1:5" ht="15" customHeight="1">
      <c r="A298" s="43" t="s">
        <v>22</v>
      </c>
      <c r="B298" s="70">
        <v>41445</v>
      </c>
      <c r="C298" s="71" t="s">
        <v>780</v>
      </c>
      <c r="D298" s="80">
        <v>5.64</v>
      </c>
      <c r="E298" s="82">
        <f t="shared" si="11"/>
        <v>227.44000000000005</v>
      </c>
    </row>
    <row r="299" spans="1:5" ht="15" customHeight="1" thickBot="1">
      <c r="A299" s="43" t="s">
        <v>22</v>
      </c>
      <c r="B299" s="70">
        <v>41447</v>
      </c>
      <c r="C299" s="71" t="s">
        <v>543</v>
      </c>
      <c r="D299" s="80">
        <v>-150</v>
      </c>
      <c r="E299" s="82">
        <f t="shared" si="11"/>
        <v>77.440000000000055</v>
      </c>
    </row>
    <row r="300" spans="1:5" ht="15" customHeight="1" thickTop="1" thickBot="1">
      <c r="A300" s="60"/>
      <c r="B300" s="61"/>
      <c r="C300" s="42" t="s">
        <v>170</v>
      </c>
      <c r="D300" s="62"/>
      <c r="E300" s="63"/>
    </row>
    <row r="301" spans="1:5" ht="15" customHeight="1" thickTop="1" thickBot="1">
      <c r="A301" s="43" t="s">
        <v>22</v>
      </c>
      <c r="B301" s="70">
        <v>41467</v>
      </c>
      <c r="C301" s="71" t="s">
        <v>780</v>
      </c>
      <c r="D301" s="80">
        <v>5.64</v>
      </c>
      <c r="E301" s="82">
        <f>E299+D301</f>
        <v>83.080000000000055</v>
      </c>
    </row>
    <row r="302" spans="1:5" ht="15" customHeight="1" thickTop="1" thickBot="1">
      <c r="A302" s="60"/>
      <c r="B302" s="61"/>
      <c r="C302" s="42" t="s">
        <v>171</v>
      </c>
      <c r="D302" s="62"/>
      <c r="E302" s="63"/>
    </row>
    <row r="303" spans="1:5" ht="15" customHeight="1" thickTop="1">
      <c r="A303" s="43" t="s">
        <v>22</v>
      </c>
      <c r="B303" s="70">
        <v>41516</v>
      </c>
      <c r="C303" s="107" t="s">
        <v>454</v>
      </c>
      <c r="D303" s="80">
        <v>-83.08</v>
      </c>
      <c r="E303" s="82">
        <f>E301+D303</f>
        <v>0</v>
      </c>
    </row>
    <row r="304" spans="1:5" ht="15" customHeight="1">
      <c r="A304" s="43" t="s">
        <v>22</v>
      </c>
      <c r="B304" s="70">
        <v>41517</v>
      </c>
      <c r="C304" s="71" t="s">
        <v>540</v>
      </c>
      <c r="D304" s="80">
        <v>3</v>
      </c>
      <c r="E304" s="82">
        <f>E303+D304</f>
        <v>3</v>
      </c>
    </row>
    <row r="305" spans="1:5" ht="15" customHeight="1">
      <c r="A305" s="43" t="s">
        <v>22</v>
      </c>
      <c r="B305" s="70">
        <v>41517</v>
      </c>
      <c r="C305" s="71" t="s">
        <v>539</v>
      </c>
      <c r="D305" s="80">
        <v>9</v>
      </c>
      <c r="E305" s="82">
        <f t="shared" ref="E305:E309" si="12">E304+D305</f>
        <v>12</v>
      </c>
    </row>
    <row r="306" spans="1:5" ht="15" customHeight="1">
      <c r="A306" s="43" t="s">
        <v>22</v>
      </c>
      <c r="B306" s="70">
        <v>41517</v>
      </c>
      <c r="C306" s="71" t="s">
        <v>873</v>
      </c>
      <c r="D306" s="80">
        <v>123</v>
      </c>
      <c r="E306" s="82">
        <f t="shared" si="12"/>
        <v>135</v>
      </c>
    </row>
    <row r="307" spans="1:5" ht="15" customHeight="1">
      <c r="A307" s="43" t="s">
        <v>22</v>
      </c>
      <c r="B307" s="70">
        <v>41517</v>
      </c>
      <c r="C307" s="71" t="s">
        <v>861</v>
      </c>
      <c r="D307" s="80">
        <v>45.41</v>
      </c>
      <c r="E307" s="82">
        <f t="shared" si="12"/>
        <v>180.41</v>
      </c>
    </row>
    <row r="308" spans="1:5" ht="15" customHeight="1">
      <c r="A308" s="43" t="s">
        <v>22</v>
      </c>
      <c r="B308" s="70">
        <v>41517</v>
      </c>
      <c r="C308" s="71" t="s">
        <v>860</v>
      </c>
      <c r="D308" s="80">
        <v>-30</v>
      </c>
      <c r="E308" s="82">
        <f t="shared" si="12"/>
        <v>150.41</v>
      </c>
    </row>
    <row r="309" spans="1:5" ht="15" customHeight="1" thickBot="1">
      <c r="A309" s="43" t="s">
        <v>22</v>
      </c>
      <c r="B309" s="70">
        <v>41517</v>
      </c>
      <c r="C309" s="71" t="s">
        <v>862</v>
      </c>
      <c r="D309" s="80">
        <v>8.84</v>
      </c>
      <c r="E309" s="82">
        <f t="shared" si="12"/>
        <v>159.25</v>
      </c>
    </row>
    <row r="310" spans="1:5" ht="15" customHeight="1" thickTop="1" thickBot="1">
      <c r="A310" s="60"/>
      <c r="B310" s="61"/>
      <c r="C310" s="42" t="s">
        <v>165</v>
      </c>
      <c r="D310" s="62"/>
      <c r="E310" s="63"/>
    </row>
    <row r="311" spans="1:5" ht="15" customHeight="1" thickTop="1"/>
    <row r="312" spans="1:5" ht="15" customHeight="1"/>
    <row r="313" spans="1:5" ht="15" customHeight="1"/>
    <row r="314" spans="1:5" ht="15" customHeight="1"/>
    <row r="315" spans="1:5" ht="15" customHeight="1"/>
    <row r="316" spans="1:5" ht="15" customHeight="1"/>
    <row r="317" spans="1:5" ht="15" customHeight="1"/>
    <row r="318" spans="1:5" ht="15" customHeight="1"/>
    <row r="319" spans="1:5" ht="15" customHeight="1"/>
    <row r="320" spans="1:5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spans="14:14" ht="15" customHeight="1"/>
    <row r="386" spans="14:14" ht="15" customHeight="1"/>
    <row r="387" spans="14:14" ht="15" customHeight="1"/>
    <row r="388" spans="14:14" ht="15" customHeight="1"/>
    <row r="389" spans="14:14" ht="15" customHeight="1"/>
    <row r="390" spans="14:14" ht="15" customHeight="1"/>
    <row r="391" spans="14:14" ht="15" customHeight="1">
      <c r="N391" s="119"/>
    </row>
    <row r="392" spans="14:14" ht="15" customHeight="1"/>
    <row r="393" spans="14:14" ht="15" customHeight="1"/>
    <row r="394" spans="14:14" ht="15" customHeight="1"/>
    <row r="395" spans="14:14" ht="15" customHeight="1"/>
    <row r="396" spans="14:14" ht="15" customHeight="1"/>
    <row r="397" spans="14:14" ht="15" customHeight="1"/>
    <row r="398" spans="14:14" ht="15" customHeight="1"/>
    <row r="399" spans="14:14" ht="15" customHeight="1"/>
    <row r="400" spans="14:14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</sheetData>
  <autoFilter ref="A1:E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3"/>
  <dimension ref="A1:H172"/>
  <sheetViews>
    <sheetView workbookViewId="0">
      <pane ySplit="1" topLeftCell="A26" activePane="bottomLeft" state="frozen"/>
      <selection pane="bottomLeft" activeCell="B43" sqref="B43"/>
    </sheetView>
  </sheetViews>
  <sheetFormatPr defaultColWidth="11.42578125" defaultRowHeight="15"/>
  <cols>
    <col min="1" max="1" width="6.7109375" style="45" customWidth="1"/>
    <col min="2" max="2" width="9.7109375" style="85" customWidth="1"/>
    <col min="3" max="3" width="50.7109375" style="45" customWidth="1"/>
    <col min="4" max="12" width="10.7109375" style="45" customWidth="1"/>
    <col min="13" max="16384" width="11.42578125" style="45"/>
  </cols>
  <sheetData>
    <row r="1" spans="1:5" s="38" customFormat="1" ht="15" customHeight="1">
      <c r="A1" s="52" t="s">
        <v>65</v>
      </c>
      <c r="B1" s="81" t="s">
        <v>42</v>
      </c>
      <c r="C1" s="81" t="s">
        <v>31</v>
      </c>
      <c r="D1" s="81" t="s">
        <v>66</v>
      </c>
      <c r="E1" s="54" t="s">
        <v>67</v>
      </c>
    </row>
    <row r="2" spans="1:5" ht="15" customHeight="1" thickBot="1">
      <c r="A2" s="84" t="s">
        <v>129</v>
      </c>
      <c r="B2" s="70">
        <v>41152</v>
      </c>
      <c r="C2" s="71" t="s">
        <v>888</v>
      </c>
      <c r="D2" s="80">
        <v>0</v>
      </c>
      <c r="E2" s="47">
        <v>61.86</v>
      </c>
    </row>
    <row r="3" spans="1:5" ht="15" customHeight="1" thickTop="1" thickBot="1">
      <c r="A3" s="60"/>
      <c r="B3" s="61"/>
      <c r="C3" s="42" t="s">
        <v>128</v>
      </c>
      <c r="D3" s="62"/>
      <c r="E3" s="63"/>
    </row>
    <row r="4" spans="1:5" ht="15" customHeight="1" thickTop="1">
      <c r="A4" s="84" t="s">
        <v>129</v>
      </c>
      <c r="B4" s="70">
        <v>41180</v>
      </c>
      <c r="C4" s="71" t="s">
        <v>142</v>
      </c>
      <c r="D4" s="80">
        <v>46</v>
      </c>
      <c r="E4" s="47">
        <f>E2+D4</f>
        <v>107.86</v>
      </c>
    </row>
    <row r="5" spans="1:5" ht="15" customHeight="1">
      <c r="A5" s="84" t="s">
        <v>129</v>
      </c>
      <c r="B5" s="70">
        <v>41180</v>
      </c>
      <c r="C5" s="71" t="s">
        <v>143</v>
      </c>
      <c r="D5" s="80">
        <v>36</v>
      </c>
      <c r="E5" s="47">
        <f>E4+D5</f>
        <v>143.86000000000001</v>
      </c>
    </row>
    <row r="6" spans="1:5" ht="15" customHeight="1" thickBot="1">
      <c r="A6" s="84" t="s">
        <v>129</v>
      </c>
      <c r="B6" s="70">
        <v>41180</v>
      </c>
      <c r="C6" s="71" t="s">
        <v>45</v>
      </c>
      <c r="D6" s="80">
        <v>-130</v>
      </c>
      <c r="E6" s="47">
        <f>E5+D6</f>
        <v>13.860000000000014</v>
      </c>
    </row>
    <row r="7" spans="1:5" ht="15" customHeight="1" thickTop="1" thickBot="1">
      <c r="A7" s="60"/>
      <c r="B7" s="61"/>
      <c r="C7" s="42" t="s">
        <v>160</v>
      </c>
      <c r="D7" s="62"/>
      <c r="E7" s="63"/>
    </row>
    <row r="8" spans="1:5" ht="15" customHeight="1" thickTop="1">
      <c r="A8" s="84" t="s">
        <v>129</v>
      </c>
      <c r="B8" s="70">
        <v>41183</v>
      </c>
      <c r="C8" s="71" t="s">
        <v>281</v>
      </c>
      <c r="D8" s="80">
        <v>30</v>
      </c>
      <c r="E8" s="47">
        <f>E6+D8</f>
        <v>43.860000000000014</v>
      </c>
    </row>
    <row r="9" spans="1:5" ht="15" customHeight="1">
      <c r="A9" s="84" t="s">
        <v>129</v>
      </c>
      <c r="B9" s="70">
        <v>41212</v>
      </c>
      <c r="C9" s="71" t="s">
        <v>282</v>
      </c>
      <c r="D9" s="99">
        <v>40</v>
      </c>
      <c r="E9" s="47">
        <f>E8+D9</f>
        <v>83.860000000000014</v>
      </c>
    </row>
    <row r="10" spans="1:5" ht="15" customHeight="1">
      <c r="A10" s="84" t="s">
        <v>129</v>
      </c>
      <c r="B10" s="70">
        <v>41212</v>
      </c>
      <c r="C10" s="71" t="s">
        <v>142</v>
      </c>
      <c r="D10" s="80">
        <v>66</v>
      </c>
      <c r="E10" s="47">
        <f>E9+D10</f>
        <v>149.86000000000001</v>
      </c>
    </row>
    <row r="11" spans="1:5" ht="15" customHeight="1">
      <c r="A11" s="84" t="s">
        <v>129</v>
      </c>
      <c r="B11" s="70">
        <v>41212</v>
      </c>
      <c r="C11" s="71" t="s">
        <v>143</v>
      </c>
      <c r="D11" s="80">
        <v>47</v>
      </c>
      <c r="E11" s="47">
        <f>E10+D11</f>
        <v>196.86</v>
      </c>
    </row>
    <row r="12" spans="1:5" ht="15" customHeight="1" thickBot="1">
      <c r="A12" s="84" t="s">
        <v>129</v>
      </c>
      <c r="B12" s="70">
        <v>41213</v>
      </c>
      <c r="C12" s="71" t="s">
        <v>45</v>
      </c>
      <c r="D12" s="80">
        <v>-180</v>
      </c>
      <c r="E12" s="47">
        <f>E11+D12</f>
        <v>16.860000000000014</v>
      </c>
    </row>
    <row r="13" spans="1:5" ht="15" customHeight="1" thickTop="1" thickBot="1">
      <c r="A13" s="60"/>
      <c r="B13" s="61"/>
      <c r="C13" s="42" t="s">
        <v>161</v>
      </c>
      <c r="D13" s="62"/>
      <c r="E13" s="63"/>
    </row>
    <row r="14" spans="1:5" ht="15" customHeight="1" thickTop="1">
      <c r="A14" s="84" t="s">
        <v>129</v>
      </c>
      <c r="B14" s="70">
        <v>41235</v>
      </c>
      <c r="C14" s="71" t="s">
        <v>329</v>
      </c>
      <c r="D14" s="106">
        <v>44.07</v>
      </c>
      <c r="E14" s="47">
        <f>E12+D14</f>
        <v>60.930000000000014</v>
      </c>
    </row>
    <row r="15" spans="1:5" ht="15" customHeight="1">
      <c r="A15" s="84" t="s">
        <v>129</v>
      </c>
      <c r="B15" s="70">
        <v>41243</v>
      </c>
      <c r="C15" s="71" t="s">
        <v>142</v>
      </c>
      <c r="D15" s="105">
        <v>86</v>
      </c>
      <c r="E15" s="47">
        <f>E14+D15</f>
        <v>146.93</v>
      </c>
    </row>
    <row r="16" spans="1:5" ht="15" customHeight="1">
      <c r="A16" s="84" t="s">
        <v>129</v>
      </c>
      <c r="B16" s="70">
        <v>41243</v>
      </c>
      <c r="C16" s="71" t="s">
        <v>143</v>
      </c>
      <c r="D16" s="105">
        <v>58</v>
      </c>
      <c r="E16" s="47">
        <f>E15+D16</f>
        <v>204.93</v>
      </c>
    </row>
    <row r="17" spans="1:5" ht="15" customHeight="1" thickBot="1">
      <c r="A17" s="84" t="s">
        <v>129</v>
      </c>
      <c r="B17" s="70">
        <v>41243</v>
      </c>
      <c r="C17" s="71" t="s">
        <v>45</v>
      </c>
      <c r="D17" s="105">
        <v>-200</v>
      </c>
      <c r="E17" s="47">
        <f>E16+D17</f>
        <v>4.9300000000000068</v>
      </c>
    </row>
    <row r="18" spans="1:5" ht="15" customHeight="1" thickTop="1" thickBot="1">
      <c r="A18" s="60"/>
      <c r="B18" s="61"/>
      <c r="C18" s="42" t="s">
        <v>163</v>
      </c>
      <c r="D18" s="62"/>
      <c r="E18" s="63"/>
    </row>
    <row r="19" spans="1:5" ht="15" customHeight="1" thickTop="1">
      <c r="A19" s="84" t="s">
        <v>129</v>
      </c>
      <c r="B19" s="70">
        <v>41251</v>
      </c>
      <c r="C19" s="71" t="s">
        <v>469</v>
      </c>
      <c r="D19" s="106">
        <v>20</v>
      </c>
      <c r="E19" s="82">
        <f>E17+D19</f>
        <v>24.930000000000007</v>
      </c>
    </row>
    <row r="20" spans="1:5" ht="15" customHeight="1">
      <c r="A20" s="84" t="s">
        <v>129</v>
      </c>
      <c r="B20" s="70">
        <v>41264</v>
      </c>
      <c r="C20" s="71" t="s">
        <v>142</v>
      </c>
      <c r="D20" s="105">
        <v>44</v>
      </c>
      <c r="E20" s="82">
        <f>E19+D20</f>
        <v>68.930000000000007</v>
      </c>
    </row>
    <row r="21" spans="1:5" ht="15" customHeight="1">
      <c r="A21" s="84" t="s">
        <v>129</v>
      </c>
      <c r="B21" s="70">
        <v>41264</v>
      </c>
      <c r="C21" s="71" t="s">
        <v>143</v>
      </c>
      <c r="D21" s="105">
        <v>27</v>
      </c>
      <c r="E21" s="82">
        <f>E20+D21</f>
        <v>95.93</v>
      </c>
    </row>
    <row r="22" spans="1:5" ht="15" customHeight="1">
      <c r="A22" s="84" t="s">
        <v>129</v>
      </c>
      <c r="B22" s="70">
        <v>41264</v>
      </c>
      <c r="C22" s="71" t="s">
        <v>45</v>
      </c>
      <c r="D22" s="105">
        <v>-90</v>
      </c>
      <c r="E22" s="82">
        <f>E21+D22</f>
        <v>5.9300000000000068</v>
      </c>
    </row>
    <row r="23" spans="1:5" ht="15" customHeight="1" thickBot="1">
      <c r="A23" s="84" t="s">
        <v>129</v>
      </c>
      <c r="B23" s="70">
        <v>41264</v>
      </c>
      <c r="C23" s="71" t="s">
        <v>355</v>
      </c>
      <c r="D23" s="105">
        <v>3</v>
      </c>
      <c r="E23" s="82">
        <f>E22+D23</f>
        <v>8.9300000000000068</v>
      </c>
    </row>
    <row r="24" spans="1:5" ht="15" customHeight="1" thickTop="1" thickBot="1">
      <c r="A24" s="60"/>
      <c r="B24" s="61"/>
      <c r="C24" s="42" t="s">
        <v>162</v>
      </c>
      <c r="D24" s="62"/>
      <c r="E24" s="63"/>
    </row>
    <row r="25" spans="1:5" ht="15" customHeight="1" thickTop="1">
      <c r="A25" s="84" t="s">
        <v>129</v>
      </c>
      <c r="B25" s="70">
        <v>41305</v>
      </c>
      <c r="C25" s="71" t="s">
        <v>469</v>
      </c>
      <c r="D25" s="105">
        <v>20</v>
      </c>
      <c r="E25" s="82">
        <f>E23+D25</f>
        <v>28.930000000000007</v>
      </c>
    </row>
    <row r="26" spans="1:5" ht="15" customHeight="1">
      <c r="A26" s="84" t="s">
        <v>129</v>
      </c>
      <c r="B26" s="70">
        <v>41305</v>
      </c>
      <c r="C26" s="71" t="s">
        <v>356</v>
      </c>
      <c r="D26" s="105">
        <v>15</v>
      </c>
      <c r="E26" s="82">
        <f>E25+D26</f>
        <v>43.930000000000007</v>
      </c>
    </row>
    <row r="27" spans="1:5" ht="15" customHeight="1">
      <c r="A27" s="84" t="s">
        <v>129</v>
      </c>
      <c r="B27" s="70">
        <v>41305</v>
      </c>
      <c r="C27" s="71" t="s">
        <v>142</v>
      </c>
      <c r="D27" s="105">
        <v>99</v>
      </c>
      <c r="E27" s="82">
        <f>E26+D27</f>
        <v>142.93</v>
      </c>
    </row>
    <row r="28" spans="1:5" ht="15" customHeight="1">
      <c r="A28" s="84" t="s">
        <v>129</v>
      </c>
      <c r="B28" s="70">
        <v>41305</v>
      </c>
      <c r="C28" s="71" t="s">
        <v>143</v>
      </c>
      <c r="D28" s="105">
        <v>66</v>
      </c>
      <c r="E28" s="82">
        <f>E27+D28</f>
        <v>208.93</v>
      </c>
    </row>
    <row r="29" spans="1:5" ht="15" customHeight="1" thickBot="1">
      <c r="A29" s="84" t="s">
        <v>129</v>
      </c>
      <c r="B29" s="70">
        <v>41305</v>
      </c>
      <c r="C29" s="71" t="s">
        <v>357</v>
      </c>
      <c r="D29" s="105">
        <v>36</v>
      </c>
      <c r="E29" s="82">
        <f>E28+D29</f>
        <v>244.93</v>
      </c>
    </row>
    <row r="30" spans="1:5" ht="15" customHeight="1" thickTop="1" thickBot="1">
      <c r="A30" s="60"/>
      <c r="B30" s="61"/>
      <c r="C30" s="42" t="s">
        <v>164</v>
      </c>
      <c r="D30" s="62"/>
      <c r="E30" s="63"/>
    </row>
    <row r="31" spans="1:5" ht="15" customHeight="1" thickTop="1">
      <c r="A31" s="84" t="s">
        <v>129</v>
      </c>
      <c r="B31" s="70">
        <v>41308</v>
      </c>
      <c r="C31" s="71" t="s">
        <v>45</v>
      </c>
      <c r="D31" s="105">
        <v>-225</v>
      </c>
      <c r="E31" s="82">
        <f>E29+D31</f>
        <v>19.930000000000007</v>
      </c>
    </row>
    <row r="32" spans="1:5" ht="15" customHeight="1">
      <c r="A32" s="84" t="s">
        <v>129</v>
      </c>
      <c r="B32" s="70">
        <v>41333</v>
      </c>
      <c r="C32" s="71" t="s">
        <v>142</v>
      </c>
      <c r="D32" s="105">
        <v>76</v>
      </c>
      <c r="E32" s="82">
        <f>E31+D32</f>
        <v>95.93</v>
      </c>
    </row>
    <row r="33" spans="1:5" ht="15" customHeight="1" thickBot="1">
      <c r="A33" s="84" t="s">
        <v>129</v>
      </c>
      <c r="B33" s="70">
        <v>41333</v>
      </c>
      <c r="C33" s="71" t="s">
        <v>143</v>
      </c>
      <c r="D33" s="105">
        <v>43</v>
      </c>
      <c r="E33" s="82">
        <f>E32+D33</f>
        <v>138.93</v>
      </c>
    </row>
    <row r="34" spans="1:5" ht="15" customHeight="1" thickTop="1" thickBot="1">
      <c r="A34" s="60"/>
      <c r="B34" s="61"/>
      <c r="C34" s="42" t="s">
        <v>166</v>
      </c>
      <c r="D34" s="62"/>
      <c r="E34" s="63"/>
    </row>
    <row r="35" spans="1:5" ht="15" customHeight="1" thickTop="1">
      <c r="A35" s="84" t="s">
        <v>129</v>
      </c>
      <c r="B35" s="70">
        <v>41338</v>
      </c>
      <c r="C35" s="71" t="s">
        <v>440</v>
      </c>
      <c r="D35" s="80">
        <v>-110</v>
      </c>
      <c r="E35" s="82">
        <f>E33+D35</f>
        <v>28.930000000000007</v>
      </c>
    </row>
    <row r="36" spans="1:5" ht="15" customHeight="1">
      <c r="A36" s="84" t="s">
        <v>129</v>
      </c>
      <c r="B36" s="70">
        <v>41339</v>
      </c>
      <c r="C36" s="71" t="s">
        <v>469</v>
      </c>
      <c r="D36" s="105">
        <v>10</v>
      </c>
      <c r="E36" s="82">
        <f>E35+D36</f>
        <v>38.930000000000007</v>
      </c>
    </row>
    <row r="37" spans="1:5" ht="15" customHeight="1">
      <c r="A37" s="84" t="s">
        <v>129</v>
      </c>
      <c r="B37" s="70">
        <v>41340</v>
      </c>
      <c r="C37" s="71" t="s">
        <v>467</v>
      </c>
      <c r="D37" s="105">
        <v>28</v>
      </c>
      <c r="E37" s="82">
        <f>E36+D37</f>
        <v>66.930000000000007</v>
      </c>
    </row>
    <row r="38" spans="1:5" ht="15" customHeight="1">
      <c r="A38" s="84" t="s">
        <v>129</v>
      </c>
      <c r="B38" s="70">
        <v>41341</v>
      </c>
      <c r="C38" s="71" t="s">
        <v>468</v>
      </c>
      <c r="D38" s="105">
        <v>28</v>
      </c>
      <c r="E38" s="82">
        <f>E37+D38</f>
        <v>94.93</v>
      </c>
    </row>
    <row r="39" spans="1:5" ht="15" customHeight="1">
      <c r="A39" s="84" t="s">
        <v>129</v>
      </c>
      <c r="B39" s="70">
        <v>41355</v>
      </c>
      <c r="C39" s="71" t="s">
        <v>142</v>
      </c>
      <c r="D39" s="105">
        <v>101</v>
      </c>
      <c r="E39" s="82">
        <f>E38+D39</f>
        <v>195.93</v>
      </c>
    </row>
    <row r="40" spans="1:5" ht="15" customHeight="1" thickBot="1">
      <c r="A40" s="84" t="s">
        <v>129</v>
      </c>
      <c r="B40" s="70">
        <v>41355</v>
      </c>
      <c r="C40" s="71" t="s">
        <v>143</v>
      </c>
      <c r="D40" s="105">
        <v>59</v>
      </c>
      <c r="E40" s="82">
        <f>E39+D40</f>
        <v>254.93</v>
      </c>
    </row>
    <row r="41" spans="1:5" ht="15" customHeight="1" thickTop="1" thickBot="1">
      <c r="A41" s="60"/>
      <c r="B41" s="61"/>
      <c r="C41" s="42" t="s">
        <v>167</v>
      </c>
      <c r="D41" s="62"/>
      <c r="E41" s="63"/>
    </row>
    <row r="42" spans="1:5" ht="15" customHeight="1" thickTop="1">
      <c r="A42" s="84" t="s">
        <v>129</v>
      </c>
      <c r="B42" s="70">
        <v>41372</v>
      </c>
      <c r="C42" s="107" t="s">
        <v>454</v>
      </c>
      <c r="D42" s="109">
        <v>-236.23</v>
      </c>
      <c r="E42" s="82">
        <f>E40+D42</f>
        <v>18.700000000000017</v>
      </c>
    </row>
    <row r="43" spans="1:5" ht="15" customHeight="1">
      <c r="A43" s="84" t="s">
        <v>129</v>
      </c>
      <c r="B43" s="70">
        <v>41372</v>
      </c>
      <c r="C43" s="71" t="s">
        <v>470</v>
      </c>
      <c r="D43" s="105">
        <v>29</v>
      </c>
      <c r="E43" s="82">
        <f>E42+D43</f>
        <v>47.700000000000017</v>
      </c>
    </row>
    <row r="44" spans="1:5" ht="15" customHeight="1">
      <c r="A44" s="84" t="s">
        <v>129</v>
      </c>
      <c r="B44" s="70">
        <v>41372</v>
      </c>
      <c r="C44" s="71" t="s">
        <v>469</v>
      </c>
      <c r="D44" s="105">
        <v>20</v>
      </c>
      <c r="E44" s="82">
        <f t="shared" ref="E44:E52" si="0">E43+D44</f>
        <v>67.700000000000017</v>
      </c>
    </row>
    <row r="45" spans="1:5" ht="15" customHeight="1">
      <c r="A45" s="84" t="s">
        <v>129</v>
      </c>
      <c r="B45" s="70">
        <v>41382</v>
      </c>
      <c r="C45" s="71" t="s">
        <v>475</v>
      </c>
      <c r="D45" s="105">
        <v>-15</v>
      </c>
      <c r="E45" s="82">
        <f t="shared" si="0"/>
        <v>52.700000000000017</v>
      </c>
    </row>
    <row r="46" spans="1:5" ht="15" customHeight="1">
      <c r="A46" s="84" t="s">
        <v>129</v>
      </c>
      <c r="B46" s="70">
        <v>41386</v>
      </c>
      <c r="C46" s="71" t="s">
        <v>474</v>
      </c>
      <c r="D46" s="105">
        <v>-32.340000000000003</v>
      </c>
      <c r="E46" s="82">
        <f t="shared" si="0"/>
        <v>20.360000000000014</v>
      </c>
    </row>
    <row r="47" spans="1:5" ht="15" customHeight="1">
      <c r="A47" s="84" t="s">
        <v>129</v>
      </c>
      <c r="B47" s="70">
        <v>41387</v>
      </c>
      <c r="C47" s="71" t="s">
        <v>473</v>
      </c>
      <c r="D47" s="105">
        <v>-12</v>
      </c>
      <c r="E47" s="82">
        <f t="shared" si="0"/>
        <v>8.3600000000000136</v>
      </c>
    </row>
    <row r="48" spans="1:5" ht="15" customHeight="1">
      <c r="A48" s="84" t="s">
        <v>129</v>
      </c>
      <c r="B48" s="70">
        <v>41389</v>
      </c>
      <c r="C48" s="71" t="s">
        <v>142</v>
      </c>
      <c r="D48" s="105">
        <v>72</v>
      </c>
      <c r="E48" s="82">
        <f t="shared" si="0"/>
        <v>80.360000000000014</v>
      </c>
    </row>
    <row r="49" spans="1:5" ht="15" customHeight="1">
      <c r="A49" s="84" t="s">
        <v>129</v>
      </c>
      <c r="B49" s="70">
        <v>41389</v>
      </c>
      <c r="C49" s="71" t="s">
        <v>143</v>
      </c>
      <c r="D49" s="105">
        <v>39</v>
      </c>
      <c r="E49" s="82">
        <f t="shared" si="0"/>
        <v>119.36000000000001</v>
      </c>
    </row>
    <row r="50" spans="1:5" ht="15" customHeight="1">
      <c r="A50" s="84" t="s">
        <v>129</v>
      </c>
      <c r="B50" s="70">
        <v>41389</v>
      </c>
      <c r="C50" s="71" t="s">
        <v>471</v>
      </c>
      <c r="D50" s="105">
        <v>9</v>
      </c>
      <c r="E50" s="82">
        <f t="shared" si="0"/>
        <v>128.36000000000001</v>
      </c>
    </row>
    <row r="51" spans="1:5" ht="15" customHeight="1">
      <c r="A51" s="84" t="s">
        <v>129</v>
      </c>
      <c r="B51" s="70">
        <v>41389</v>
      </c>
      <c r="C51" s="71" t="s">
        <v>472</v>
      </c>
      <c r="D51" s="105">
        <v>6</v>
      </c>
      <c r="E51" s="82">
        <f t="shared" si="0"/>
        <v>134.36000000000001</v>
      </c>
    </row>
    <row r="52" spans="1:5" ht="15" customHeight="1" thickBot="1">
      <c r="A52" s="84" t="s">
        <v>129</v>
      </c>
      <c r="B52" s="70">
        <v>41390</v>
      </c>
      <c r="C52" s="71" t="s">
        <v>440</v>
      </c>
      <c r="D52" s="105">
        <v>-114.36</v>
      </c>
      <c r="E52" s="82">
        <f t="shared" si="0"/>
        <v>20.000000000000014</v>
      </c>
    </row>
    <row r="53" spans="1:5" ht="15" customHeight="1" thickTop="1" thickBot="1">
      <c r="A53" s="60"/>
      <c r="B53" s="61"/>
      <c r="C53" s="42" t="s">
        <v>168</v>
      </c>
      <c r="D53" s="62"/>
      <c r="E53" s="63"/>
    </row>
    <row r="54" spans="1:5" ht="15" customHeight="1" thickTop="1">
      <c r="A54" s="84" t="s">
        <v>129</v>
      </c>
      <c r="B54" s="70">
        <v>41401</v>
      </c>
      <c r="C54" s="71" t="s">
        <v>469</v>
      </c>
      <c r="D54" s="105">
        <v>20</v>
      </c>
      <c r="E54" s="82">
        <f>E52+D54</f>
        <v>40.000000000000014</v>
      </c>
    </row>
    <row r="55" spans="1:5" ht="15" customHeight="1">
      <c r="A55" s="84" t="s">
        <v>129</v>
      </c>
      <c r="B55" s="70">
        <v>41408</v>
      </c>
      <c r="C55" s="71" t="s">
        <v>467</v>
      </c>
      <c r="D55" s="105">
        <v>28</v>
      </c>
      <c r="E55" s="82">
        <f>E54+D55</f>
        <v>68.000000000000014</v>
      </c>
    </row>
    <row r="56" spans="1:5" ht="15" customHeight="1">
      <c r="A56" s="84" t="s">
        <v>129</v>
      </c>
      <c r="B56" s="70">
        <v>41422</v>
      </c>
      <c r="C56" s="71" t="s">
        <v>758</v>
      </c>
      <c r="D56" s="105">
        <v>40</v>
      </c>
      <c r="E56" s="82">
        <f t="shared" ref="E56:E61" si="1">E55+D56</f>
        <v>108.00000000000001</v>
      </c>
    </row>
    <row r="57" spans="1:5" ht="15" customHeight="1">
      <c r="A57" s="84" t="s">
        <v>129</v>
      </c>
      <c r="B57" s="70">
        <v>41423</v>
      </c>
      <c r="C57" s="71" t="s">
        <v>759</v>
      </c>
      <c r="D57" s="105">
        <v>-64.53</v>
      </c>
      <c r="E57" s="82">
        <f t="shared" si="1"/>
        <v>43.470000000000013</v>
      </c>
    </row>
    <row r="58" spans="1:5" ht="15" customHeight="1">
      <c r="A58" s="84" t="s">
        <v>129</v>
      </c>
      <c r="B58" s="70">
        <v>41425</v>
      </c>
      <c r="C58" s="71" t="s">
        <v>760</v>
      </c>
      <c r="D58" s="105">
        <v>24</v>
      </c>
      <c r="E58" s="82">
        <f t="shared" si="1"/>
        <v>67.470000000000013</v>
      </c>
    </row>
    <row r="59" spans="1:5" ht="15" customHeight="1">
      <c r="A59" s="84" t="s">
        <v>129</v>
      </c>
      <c r="B59" s="70">
        <v>41425</v>
      </c>
      <c r="C59" s="71" t="s">
        <v>142</v>
      </c>
      <c r="D59" s="105">
        <v>83</v>
      </c>
      <c r="E59" s="82">
        <f t="shared" si="1"/>
        <v>150.47000000000003</v>
      </c>
    </row>
    <row r="60" spans="1:5" ht="15" customHeight="1">
      <c r="A60" s="84" t="s">
        <v>129</v>
      </c>
      <c r="B60" s="70">
        <v>41425</v>
      </c>
      <c r="C60" s="71" t="s">
        <v>143</v>
      </c>
      <c r="D60" s="105">
        <v>45</v>
      </c>
      <c r="E60" s="82">
        <f t="shared" si="1"/>
        <v>195.47000000000003</v>
      </c>
    </row>
    <row r="61" spans="1:5" ht="15" customHeight="1" thickBot="1">
      <c r="A61" s="84" t="s">
        <v>129</v>
      </c>
      <c r="B61" s="70">
        <v>41425</v>
      </c>
      <c r="C61" s="71" t="s">
        <v>440</v>
      </c>
      <c r="D61" s="105">
        <v>-175.47</v>
      </c>
      <c r="E61" s="82">
        <f t="shared" si="1"/>
        <v>20.000000000000028</v>
      </c>
    </row>
    <row r="62" spans="1:5" ht="15" customHeight="1" thickTop="1" thickBot="1">
      <c r="A62" s="60"/>
      <c r="B62" s="61"/>
      <c r="C62" s="42" t="s">
        <v>169</v>
      </c>
      <c r="D62" s="62"/>
      <c r="E62" s="63"/>
    </row>
    <row r="63" spans="1:5" ht="15" customHeight="1" thickTop="1">
      <c r="A63" s="84" t="s">
        <v>129</v>
      </c>
      <c r="B63" s="70">
        <v>41429</v>
      </c>
      <c r="C63" s="71" t="s">
        <v>761</v>
      </c>
      <c r="D63" s="105">
        <v>40</v>
      </c>
      <c r="E63" s="82">
        <f>E61+D63</f>
        <v>60.000000000000028</v>
      </c>
    </row>
    <row r="64" spans="1:5" ht="15" customHeight="1">
      <c r="A64" s="84" t="s">
        <v>129</v>
      </c>
      <c r="B64" s="70">
        <v>41431</v>
      </c>
      <c r="C64" s="71" t="s">
        <v>469</v>
      </c>
      <c r="D64" s="105">
        <v>20</v>
      </c>
      <c r="E64" s="82">
        <f>E63+D64</f>
        <v>80.000000000000028</v>
      </c>
    </row>
    <row r="65" spans="1:8" ht="15" customHeight="1">
      <c r="A65" s="84" t="s">
        <v>129</v>
      </c>
      <c r="B65" s="70">
        <v>41432</v>
      </c>
      <c r="C65" s="71" t="s">
        <v>467</v>
      </c>
      <c r="D65" s="105">
        <v>28</v>
      </c>
      <c r="E65" s="82">
        <f t="shared" ref="E65:E73" si="2">E64+D65</f>
        <v>108.00000000000003</v>
      </c>
    </row>
    <row r="66" spans="1:8" ht="15" customHeight="1">
      <c r="A66" s="84" t="s">
        <v>129</v>
      </c>
      <c r="B66" s="70">
        <v>41435</v>
      </c>
      <c r="C66" s="71" t="s">
        <v>762</v>
      </c>
      <c r="D66" s="105">
        <v>20</v>
      </c>
      <c r="E66" s="82">
        <f t="shared" si="2"/>
        <v>128.00000000000003</v>
      </c>
    </row>
    <row r="67" spans="1:8" ht="15" customHeight="1">
      <c r="A67" s="84" t="s">
        <v>129</v>
      </c>
      <c r="B67" s="70">
        <v>41444</v>
      </c>
      <c r="C67" s="71" t="s">
        <v>469</v>
      </c>
      <c r="D67" s="105">
        <v>20</v>
      </c>
      <c r="E67" s="82">
        <f t="shared" si="2"/>
        <v>148.00000000000003</v>
      </c>
    </row>
    <row r="68" spans="1:8" ht="15" customHeight="1">
      <c r="A68" s="84" t="s">
        <v>129</v>
      </c>
      <c r="B68" s="70">
        <v>41445</v>
      </c>
      <c r="C68" s="71" t="s">
        <v>763</v>
      </c>
      <c r="D68" s="105">
        <v>45</v>
      </c>
      <c r="E68" s="82">
        <f t="shared" si="2"/>
        <v>193.00000000000003</v>
      </c>
    </row>
    <row r="69" spans="1:8" ht="15" customHeight="1">
      <c r="A69" s="84" t="s">
        <v>129</v>
      </c>
      <c r="B69" s="70">
        <v>41445</v>
      </c>
      <c r="C69" s="71" t="s">
        <v>764</v>
      </c>
      <c r="D69" s="105">
        <v>100.9</v>
      </c>
      <c r="E69" s="82">
        <f t="shared" si="2"/>
        <v>293.90000000000003</v>
      </c>
    </row>
    <row r="70" spans="1:8" ht="15" customHeight="1">
      <c r="A70" s="84" t="s">
        <v>129</v>
      </c>
      <c r="B70" s="70">
        <v>41446</v>
      </c>
      <c r="C70" s="71" t="s">
        <v>761</v>
      </c>
      <c r="D70" s="105">
        <v>40</v>
      </c>
      <c r="E70" s="82">
        <f t="shared" si="2"/>
        <v>333.90000000000003</v>
      </c>
    </row>
    <row r="71" spans="1:8" ht="15" customHeight="1">
      <c r="A71" s="84" t="s">
        <v>129</v>
      </c>
      <c r="B71" s="70">
        <v>41446</v>
      </c>
      <c r="C71" s="71" t="s">
        <v>142</v>
      </c>
      <c r="D71" s="105">
        <v>41</v>
      </c>
      <c r="E71" s="82">
        <f t="shared" si="2"/>
        <v>374.90000000000003</v>
      </c>
    </row>
    <row r="72" spans="1:8" ht="15" customHeight="1">
      <c r="A72" s="84" t="s">
        <v>129</v>
      </c>
      <c r="B72" s="70">
        <v>41446</v>
      </c>
      <c r="C72" s="71" t="s">
        <v>143</v>
      </c>
      <c r="D72" s="105">
        <v>31</v>
      </c>
      <c r="E72" s="82">
        <f t="shared" si="2"/>
        <v>405.90000000000003</v>
      </c>
    </row>
    <row r="73" spans="1:8" ht="15" customHeight="1" thickBot="1">
      <c r="A73" s="84" t="s">
        <v>129</v>
      </c>
      <c r="B73" s="70">
        <v>41446</v>
      </c>
      <c r="C73" s="71" t="s">
        <v>45</v>
      </c>
      <c r="D73" s="105">
        <v>-385.9</v>
      </c>
      <c r="E73" s="82">
        <f t="shared" si="2"/>
        <v>20.000000000000057</v>
      </c>
    </row>
    <row r="74" spans="1:8" ht="15" customHeight="1" thickTop="1" thickBot="1">
      <c r="A74" s="60"/>
      <c r="B74" s="61"/>
      <c r="C74" s="42" t="s">
        <v>170</v>
      </c>
      <c r="D74" s="62"/>
      <c r="E74" s="63"/>
    </row>
    <row r="75" spans="1:8" ht="15" customHeight="1" thickTop="1" thickBot="1">
      <c r="A75" s="60"/>
      <c r="B75" s="61"/>
      <c r="C75" s="42" t="s">
        <v>171</v>
      </c>
      <c r="D75" s="62"/>
      <c r="E75" s="63"/>
    </row>
    <row r="76" spans="1:8" ht="15" customHeight="1" thickTop="1" thickBot="1">
      <c r="A76" s="84" t="s">
        <v>129</v>
      </c>
      <c r="B76" s="70">
        <v>41516</v>
      </c>
      <c r="C76" s="71" t="s">
        <v>454</v>
      </c>
      <c r="D76" s="105">
        <v>-20</v>
      </c>
      <c r="E76" s="82">
        <f>E73+D76</f>
        <v>5.6843418860808015E-14</v>
      </c>
    </row>
    <row r="77" spans="1:8" ht="15" customHeight="1" thickTop="1" thickBot="1">
      <c r="A77" s="60"/>
      <c r="B77" s="61"/>
      <c r="C77" s="42" t="s">
        <v>165</v>
      </c>
      <c r="D77" s="62"/>
      <c r="E77" s="63"/>
    </row>
    <row r="78" spans="1:8" ht="15" customHeight="1" thickTop="1">
      <c r="A78" s="84" t="s">
        <v>129</v>
      </c>
      <c r="B78" s="70">
        <v>41529</v>
      </c>
      <c r="C78" s="71" t="s">
        <v>881</v>
      </c>
      <c r="D78" s="105">
        <v>20</v>
      </c>
      <c r="E78" s="82">
        <f>E76+D78</f>
        <v>20.000000000000057</v>
      </c>
      <c r="G78" s="86"/>
      <c r="H78"/>
    </row>
    <row r="79" spans="1:8" ht="15" customHeight="1">
      <c r="A79" s="84" t="s">
        <v>129</v>
      </c>
      <c r="B79" s="70">
        <v>41547</v>
      </c>
      <c r="C79" s="71" t="s">
        <v>142</v>
      </c>
      <c r="D79" s="105">
        <v>24</v>
      </c>
      <c r="E79" s="82">
        <f>E78+D79</f>
        <v>44.000000000000057</v>
      </c>
    </row>
    <row r="80" spans="1:8" ht="15" customHeight="1" thickBot="1">
      <c r="A80" s="84" t="s">
        <v>129</v>
      </c>
      <c r="B80" s="70">
        <v>41547</v>
      </c>
      <c r="C80" s="71" t="s">
        <v>143</v>
      </c>
      <c r="D80" s="105">
        <v>36</v>
      </c>
      <c r="E80" s="82">
        <f>E79+D80</f>
        <v>80.000000000000057</v>
      </c>
    </row>
    <row r="81" spans="1:5" ht="15" customHeight="1" thickTop="1" thickBot="1">
      <c r="A81" s="60"/>
      <c r="B81" s="61"/>
      <c r="C81" s="42" t="s">
        <v>804</v>
      </c>
      <c r="D81" s="62"/>
      <c r="E81" s="63"/>
    </row>
    <row r="82" spans="1:5" ht="15" customHeight="1" thickTop="1"/>
    <row r="83" spans="1:5" ht="15" customHeight="1"/>
    <row r="84" spans="1:5" ht="15" customHeight="1"/>
    <row r="85" spans="1:5" ht="15" customHeight="1"/>
    <row r="86" spans="1:5" ht="15" customHeight="1"/>
    <row r="87" spans="1:5" ht="15" customHeight="1"/>
    <row r="88" spans="1:5" ht="15" customHeight="1"/>
    <row r="89" spans="1:5" ht="15" customHeight="1"/>
    <row r="90" spans="1:5" ht="15" customHeight="1"/>
    <row r="91" spans="1:5" ht="15" customHeight="1"/>
    <row r="92" spans="1:5" ht="15" customHeight="1"/>
    <row r="93" spans="1:5" ht="15" customHeight="1"/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62" spans="2:2">
      <c r="B162" s="45"/>
    </row>
    <row r="163" spans="2:2">
      <c r="B163" s="45"/>
    </row>
    <row r="164" spans="2:2">
      <c r="B164" s="45"/>
    </row>
    <row r="165" spans="2:2">
      <c r="B165" s="45"/>
    </row>
    <row r="166" spans="2:2">
      <c r="B166" s="45"/>
    </row>
    <row r="167" spans="2:2">
      <c r="B167" s="45"/>
    </row>
    <row r="168" spans="2:2">
      <c r="B168" s="45"/>
    </row>
    <row r="169" spans="2:2">
      <c r="B169" s="45"/>
    </row>
    <row r="170" spans="2:2">
      <c r="B170" s="45"/>
    </row>
    <row r="171" spans="2:2">
      <c r="B171" s="45"/>
    </row>
    <row r="172" spans="2:2">
      <c r="B172" s="4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4"/>
  <dimension ref="A1:BY21"/>
  <sheetViews>
    <sheetView workbookViewId="0">
      <pane xSplit="1" ySplit="1" topLeftCell="X2" activePane="bottomRight" state="frozen"/>
      <selection pane="topRight" activeCell="B1" sqref="B1"/>
      <selection pane="bottomLeft" activeCell="A3" sqref="A3"/>
      <selection pane="bottomRight" activeCell="AC18" sqref="AC18"/>
    </sheetView>
  </sheetViews>
  <sheetFormatPr defaultColWidth="11.42578125" defaultRowHeight="15"/>
  <cols>
    <col min="1" max="1" width="12.7109375" bestFit="1" customWidth="1"/>
    <col min="2" max="2" width="10.7109375" customWidth="1"/>
    <col min="3" max="3" width="10.140625" bestFit="1" customWidth="1"/>
    <col min="4" max="4" width="9.28515625" bestFit="1" customWidth="1"/>
    <col min="5" max="5" width="11.42578125" customWidth="1"/>
    <col min="6" max="6" width="7.5703125" bestFit="1" customWidth="1"/>
    <col min="7" max="7" width="9.28515625" bestFit="1" customWidth="1"/>
    <col min="8" max="8" width="10.28515625" bestFit="1" customWidth="1"/>
    <col min="9" max="10" width="9.28515625" bestFit="1" customWidth="1"/>
    <col min="11" max="11" width="10.28515625" bestFit="1" customWidth="1"/>
    <col min="12" max="12" width="9.28515625" bestFit="1" customWidth="1"/>
    <col min="13" max="13" width="7.7109375" bestFit="1" customWidth="1"/>
    <col min="14" max="15" width="9.28515625" bestFit="1" customWidth="1"/>
    <col min="16" max="16" width="7" customWidth="1"/>
    <col min="17" max="17" width="7.85546875" bestFit="1" customWidth="1"/>
    <col min="18" max="18" width="7.7109375" customWidth="1"/>
    <col min="19" max="19" width="8" customWidth="1"/>
    <col min="20" max="21" width="9.28515625" bestFit="1" customWidth="1"/>
    <col min="22" max="22" width="9.7109375" customWidth="1"/>
    <col min="23" max="23" width="10.28515625" bestFit="1" customWidth="1"/>
    <col min="24" max="24" width="10.85546875" bestFit="1" customWidth="1"/>
    <col min="25" max="25" width="10.28515625" bestFit="1" customWidth="1"/>
    <col min="26" max="26" width="9.85546875" bestFit="1" customWidth="1"/>
    <col min="27" max="27" width="9.5703125" bestFit="1" customWidth="1"/>
    <col min="28" max="28" width="8.42578125" bestFit="1" customWidth="1"/>
    <col min="29" max="29" width="10.7109375" customWidth="1"/>
    <col min="30" max="30" width="10.85546875" bestFit="1" customWidth="1"/>
    <col min="31" max="31" width="9.85546875" bestFit="1" customWidth="1"/>
    <col min="32" max="32" width="10.7109375" customWidth="1"/>
    <col min="33" max="33" width="9.5703125" bestFit="1" customWidth="1"/>
    <col min="34" max="34" width="9.7109375" customWidth="1"/>
    <col min="35" max="36" width="9.85546875" bestFit="1" customWidth="1"/>
    <col min="37" max="37" width="9.7109375" customWidth="1"/>
    <col min="38" max="39" width="9.85546875" bestFit="1" customWidth="1"/>
    <col min="40" max="40" width="10.140625" customWidth="1"/>
    <col min="41" max="41" width="7.42578125" customWidth="1"/>
    <col min="42" max="42" width="7.7109375" customWidth="1"/>
    <col min="43" max="43" width="9.85546875" bestFit="1" customWidth="1"/>
    <col min="44" max="44" width="7.5703125" customWidth="1"/>
    <col min="45" max="45" width="9.85546875" bestFit="1" customWidth="1"/>
    <col min="46" max="46" width="8.42578125" bestFit="1" customWidth="1"/>
    <col min="47" max="47" width="9" bestFit="1" customWidth="1"/>
    <col min="48" max="48" width="8.42578125" bestFit="1" customWidth="1"/>
    <col min="49" max="50" width="9.85546875" bestFit="1" customWidth="1"/>
    <col min="51" max="51" width="9.7109375" customWidth="1"/>
    <col min="52" max="52" width="9.85546875" bestFit="1" customWidth="1"/>
    <col min="53" max="53" width="9.28515625" customWidth="1"/>
    <col min="54" max="54" width="9.85546875" bestFit="1" customWidth="1"/>
    <col min="55" max="55" width="8.7109375" customWidth="1"/>
    <col min="56" max="56" width="10.85546875" bestFit="1" customWidth="1"/>
    <col min="57" max="57" width="10.28515625" customWidth="1"/>
    <col min="58" max="58" width="9.85546875" bestFit="1" customWidth="1"/>
    <col min="59" max="59" width="7.42578125" bestFit="1" customWidth="1"/>
    <col min="60" max="61" width="9.7109375" customWidth="1"/>
    <col min="62" max="62" width="7.42578125" bestFit="1" customWidth="1"/>
    <col min="63" max="63" width="7.7109375" customWidth="1"/>
    <col min="64" max="64" width="8.42578125" bestFit="1" customWidth="1"/>
    <col min="65" max="65" width="7.85546875" bestFit="1" customWidth="1"/>
    <col min="66" max="66" width="7.85546875" customWidth="1"/>
    <col min="67" max="67" width="8.42578125" bestFit="1" customWidth="1"/>
    <col min="68" max="68" width="8.42578125" customWidth="1"/>
    <col min="69" max="69" width="8.5703125" customWidth="1"/>
    <col min="70" max="70" width="8.42578125" bestFit="1" customWidth="1"/>
    <col min="71" max="71" width="9.85546875" bestFit="1" customWidth="1"/>
    <col min="72" max="72" width="9.85546875" customWidth="1"/>
    <col min="73" max="73" width="8.42578125" bestFit="1" customWidth="1"/>
    <col min="74" max="74" width="7.85546875" bestFit="1" customWidth="1"/>
    <col min="75" max="75" width="8.42578125" bestFit="1" customWidth="1"/>
    <col min="76" max="76" width="10.28515625" bestFit="1" customWidth="1"/>
    <col min="77" max="77" width="10.85546875" bestFit="1" customWidth="1"/>
    <col min="207" max="207" width="13" customWidth="1"/>
    <col min="208" max="208" width="15.28515625" bestFit="1" customWidth="1"/>
    <col min="209" max="209" width="9.7109375" bestFit="1" customWidth="1"/>
    <col min="210" max="210" width="9.7109375" customWidth="1"/>
    <col min="211" max="211" width="10.5703125" bestFit="1" customWidth="1"/>
    <col min="212" max="212" width="11" bestFit="1" customWidth="1"/>
    <col min="213" max="213" width="9.7109375" customWidth="1"/>
    <col min="214" max="214" width="10.42578125" bestFit="1" customWidth="1"/>
    <col min="215" max="215" width="10.85546875" bestFit="1" customWidth="1"/>
    <col min="216" max="216" width="12" bestFit="1" customWidth="1"/>
    <col min="217" max="217" width="10.42578125" bestFit="1" customWidth="1"/>
    <col min="218" max="218" width="9.28515625" bestFit="1" customWidth="1"/>
    <col min="219" max="219" width="8.28515625" bestFit="1" customWidth="1"/>
    <col min="220" max="221" width="8.85546875" bestFit="1" customWidth="1"/>
    <col min="222" max="222" width="8.7109375" bestFit="1" customWidth="1"/>
    <col min="223" max="223" width="10.42578125" bestFit="1" customWidth="1"/>
    <col min="224" max="224" width="10" bestFit="1" customWidth="1"/>
    <col min="225" max="225" width="9.28515625" bestFit="1" customWidth="1"/>
    <col min="226" max="226" width="10" customWidth="1"/>
    <col min="227" max="227" width="8.7109375" bestFit="1" customWidth="1"/>
    <col min="228" max="228" width="7.7109375" customWidth="1"/>
    <col min="229" max="229" width="9.42578125" bestFit="1" customWidth="1"/>
    <col min="230" max="230" width="9.28515625" bestFit="1" customWidth="1"/>
    <col min="231" max="232" width="10.42578125" bestFit="1" customWidth="1"/>
    <col min="233" max="233" width="11.140625" bestFit="1" customWidth="1"/>
    <col min="234" max="234" width="11" bestFit="1" customWidth="1"/>
    <col min="235" max="235" width="10.42578125" bestFit="1" customWidth="1"/>
    <col min="236" max="236" width="11.5703125" bestFit="1" customWidth="1"/>
    <col min="237" max="237" width="12" bestFit="1" customWidth="1"/>
    <col min="238" max="238" width="11.140625" bestFit="1" customWidth="1"/>
    <col min="239" max="239" width="9.85546875" bestFit="1" customWidth="1"/>
    <col min="240" max="240" width="11.42578125" customWidth="1"/>
    <col min="241" max="241" width="5.85546875" bestFit="1" customWidth="1"/>
    <col min="242" max="243" width="7.7109375" customWidth="1"/>
    <col min="463" max="463" width="13" customWidth="1"/>
    <col min="464" max="464" width="15.28515625" bestFit="1" customWidth="1"/>
    <col min="465" max="465" width="9.7109375" bestFit="1" customWidth="1"/>
    <col min="466" max="466" width="9.7109375" customWidth="1"/>
    <col min="467" max="467" width="10.5703125" bestFit="1" customWidth="1"/>
    <col min="468" max="468" width="11" bestFit="1" customWidth="1"/>
    <col min="469" max="469" width="9.7109375" customWidth="1"/>
    <col min="470" max="470" width="10.42578125" bestFit="1" customWidth="1"/>
    <col min="471" max="471" width="10.85546875" bestFit="1" customWidth="1"/>
    <col min="472" max="472" width="12" bestFit="1" customWidth="1"/>
    <col min="473" max="473" width="10.42578125" bestFit="1" customWidth="1"/>
    <col min="474" max="474" width="9.28515625" bestFit="1" customWidth="1"/>
    <col min="475" max="475" width="8.28515625" bestFit="1" customWidth="1"/>
    <col min="476" max="477" width="8.85546875" bestFit="1" customWidth="1"/>
    <col min="478" max="478" width="8.7109375" bestFit="1" customWidth="1"/>
    <col min="479" max="479" width="10.42578125" bestFit="1" customWidth="1"/>
    <col min="480" max="480" width="10" bestFit="1" customWidth="1"/>
    <col min="481" max="481" width="9.28515625" bestFit="1" customWidth="1"/>
    <col min="482" max="482" width="10" customWidth="1"/>
    <col min="483" max="483" width="8.7109375" bestFit="1" customWidth="1"/>
    <col min="484" max="484" width="7.7109375" customWidth="1"/>
    <col min="485" max="485" width="9.42578125" bestFit="1" customWidth="1"/>
    <col min="486" max="486" width="9.28515625" bestFit="1" customWidth="1"/>
    <col min="487" max="488" width="10.42578125" bestFit="1" customWidth="1"/>
    <col min="489" max="489" width="11.140625" bestFit="1" customWidth="1"/>
    <col min="490" max="490" width="11" bestFit="1" customWidth="1"/>
    <col min="491" max="491" width="10.42578125" bestFit="1" customWidth="1"/>
    <col min="492" max="492" width="11.5703125" bestFit="1" customWidth="1"/>
    <col min="493" max="493" width="12" bestFit="1" customWidth="1"/>
    <col min="494" max="494" width="11.140625" bestFit="1" customWidth="1"/>
    <col min="495" max="495" width="9.85546875" bestFit="1" customWidth="1"/>
    <col min="496" max="496" width="11.42578125" customWidth="1"/>
    <col min="497" max="497" width="5.85546875" bestFit="1" customWidth="1"/>
    <col min="498" max="499" width="7.7109375" customWidth="1"/>
    <col min="719" max="719" width="13" customWidth="1"/>
    <col min="720" max="720" width="15.28515625" bestFit="1" customWidth="1"/>
    <col min="721" max="721" width="9.7109375" bestFit="1" customWidth="1"/>
    <col min="722" max="722" width="9.7109375" customWidth="1"/>
    <col min="723" max="723" width="10.5703125" bestFit="1" customWidth="1"/>
    <col min="724" max="724" width="11" bestFit="1" customWidth="1"/>
    <col min="725" max="725" width="9.7109375" customWidth="1"/>
    <col min="726" max="726" width="10.42578125" bestFit="1" customWidth="1"/>
    <col min="727" max="727" width="10.85546875" bestFit="1" customWidth="1"/>
    <col min="728" max="728" width="12" bestFit="1" customWidth="1"/>
    <col min="729" max="729" width="10.42578125" bestFit="1" customWidth="1"/>
    <col min="730" max="730" width="9.28515625" bestFit="1" customWidth="1"/>
    <col min="731" max="731" width="8.28515625" bestFit="1" customWidth="1"/>
    <col min="732" max="733" width="8.85546875" bestFit="1" customWidth="1"/>
    <col min="734" max="734" width="8.7109375" bestFit="1" customWidth="1"/>
    <col min="735" max="735" width="10.42578125" bestFit="1" customWidth="1"/>
    <col min="736" max="736" width="10" bestFit="1" customWidth="1"/>
    <col min="737" max="737" width="9.28515625" bestFit="1" customWidth="1"/>
    <col min="738" max="738" width="10" customWidth="1"/>
    <col min="739" max="739" width="8.7109375" bestFit="1" customWidth="1"/>
    <col min="740" max="740" width="7.7109375" customWidth="1"/>
    <col min="741" max="741" width="9.42578125" bestFit="1" customWidth="1"/>
    <col min="742" max="742" width="9.28515625" bestFit="1" customWidth="1"/>
    <col min="743" max="744" width="10.42578125" bestFit="1" customWidth="1"/>
    <col min="745" max="745" width="11.140625" bestFit="1" customWidth="1"/>
    <col min="746" max="746" width="11" bestFit="1" customWidth="1"/>
    <col min="747" max="747" width="10.42578125" bestFit="1" customWidth="1"/>
    <col min="748" max="748" width="11.5703125" bestFit="1" customWidth="1"/>
    <col min="749" max="749" width="12" bestFit="1" customWidth="1"/>
    <col min="750" max="750" width="11.140625" bestFit="1" customWidth="1"/>
    <col min="751" max="751" width="9.85546875" bestFit="1" customWidth="1"/>
    <col min="752" max="752" width="11.42578125" customWidth="1"/>
    <col min="753" max="753" width="5.85546875" bestFit="1" customWidth="1"/>
    <col min="754" max="755" width="7.7109375" customWidth="1"/>
    <col min="975" max="975" width="13" customWidth="1"/>
    <col min="976" max="976" width="15.28515625" bestFit="1" customWidth="1"/>
    <col min="977" max="977" width="9.7109375" bestFit="1" customWidth="1"/>
    <col min="978" max="978" width="9.7109375" customWidth="1"/>
    <col min="979" max="979" width="10.5703125" bestFit="1" customWidth="1"/>
    <col min="980" max="980" width="11" bestFit="1" customWidth="1"/>
    <col min="981" max="981" width="9.7109375" customWidth="1"/>
    <col min="982" max="982" width="10.42578125" bestFit="1" customWidth="1"/>
    <col min="983" max="983" width="10.85546875" bestFit="1" customWidth="1"/>
    <col min="984" max="984" width="12" bestFit="1" customWidth="1"/>
    <col min="985" max="985" width="10.42578125" bestFit="1" customWidth="1"/>
    <col min="986" max="986" width="9.28515625" bestFit="1" customWidth="1"/>
    <col min="987" max="987" width="8.28515625" bestFit="1" customWidth="1"/>
    <col min="988" max="989" width="8.85546875" bestFit="1" customWidth="1"/>
    <col min="990" max="990" width="8.7109375" bestFit="1" customWidth="1"/>
    <col min="991" max="991" width="10.42578125" bestFit="1" customWidth="1"/>
    <col min="992" max="992" width="10" bestFit="1" customWidth="1"/>
    <col min="993" max="993" width="9.28515625" bestFit="1" customWidth="1"/>
    <col min="994" max="994" width="10" customWidth="1"/>
    <col min="995" max="995" width="8.7109375" bestFit="1" customWidth="1"/>
    <col min="996" max="996" width="7.7109375" customWidth="1"/>
    <col min="997" max="997" width="9.42578125" bestFit="1" customWidth="1"/>
    <col min="998" max="998" width="9.28515625" bestFit="1" customWidth="1"/>
    <col min="999" max="1000" width="10.42578125" bestFit="1" customWidth="1"/>
    <col min="1001" max="1001" width="11.140625" bestFit="1" customWidth="1"/>
    <col min="1002" max="1002" width="11" bestFit="1" customWidth="1"/>
    <col min="1003" max="1003" width="10.42578125" bestFit="1" customWidth="1"/>
    <col min="1004" max="1004" width="11.5703125" bestFit="1" customWidth="1"/>
    <col min="1005" max="1005" width="12" bestFit="1" customWidth="1"/>
    <col min="1006" max="1006" width="11.140625" bestFit="1" customWidth="1"/>
    <col min="1007" max="1007" width="9.85546875" bestFit="1" customWidth="1"/>
    <col min="1008" max="1008" width="11.42578125" customWidth="1"/>
    <col min="1009" max="1009" width="5.85546875" bestFit="1" customWidth="1"/>
    <col min="1010" max="1011" width="7.7109375" customWidth="1"/>
    <col min="1231" max="1231" width="13" customWidth="1"/>
    <col min="1232" max="1232" width="15.28515625" bestFit="1" customWidth="1"/>
    <col min="1233" max="1233" width="9.7109375" bestFit="1" customWidth="1"/>
    <col min="1234" max="1234" width="9.7109375" customWidth="1"/>
    <col min="1235" max="1235" width="10.5703125" bestFit="1" customWidth="1"/>
    <col min="1236" max="1236" width="11" bestFit="1" customWidth="1"/>
    <col min="1237" max="1237" width="9.7109375" customWidth="1"/>
    <col min="1238" max="1238" width="10.42578125" bestFit="1" customWidth="1"/>
    <col min="1239" max="1239" width="10.85546875" bestFit="1" customWidth="1"/>
    <col min="1240" max="1240" width="12" bestFit="1" customWidth="1"/>
    <col min="1241" max="1241" width="10.42578125" bestFit="1" customWidth="1"/>
    <col min="1242" max="1242" width="9.28515625" bestFit="1" customWidth="1"/>
    <col min="1243" max="1243" width="8.28515625" bestFit="1" customWidth="1"/>
    <col min="1244" max="1245" width="8.85546875" bestFit="1" customWidth="1"/>
    <col min="1246" max="1246" width="8.7109375" bestFit="1" customWidth="1"/>
    <col min="1247" max="1247" width="10.42578125" bestFit="1" customWidth="1"/>
    <col min="1248" max="1248" width="10" bestFit="1" customWidth="1"/>
    <col min="1249" max="1249" width="9.28515625" bestFit="1" customWidth="1"/>
    <col min="1250" max="1250" width="10" customWidth="1"/>
    <col min="1251" max="1251" width="8.7109375" bestFit="1" customWidth="1"/>
    <col min="1252" max="1252" width="7.7109375" customWidth="1"/>
    <col min="1253" max="1253" width="9.42578125" bestFit="1" customWidth="1"/>
    <col min="1254" max="1254" width="9.28515625" bestFit="1" customWidth="1"/>
    <col min="1255" max="1256" width="10.42578125" bestFit="1" customWidth="1"/>
    <col min="1257" max="1257" width="11.140625" bestFit="1" customWidth="1"/>
    <col min="1258" max="1258" width="11" bestFit="1" customWidth="1"/>
    <col min="1259" max="1259" width="10.42578125" bestFit="1" customWidth="1"/>
    <col min="1260" max="1260" width="11.5703125" bestFit="1" customWidth="1"/>
    <col min="1261" max="1261" width="12" bestFit="1" customWidth="1"/>
    <col min="1262" max="1262" width="11.140625" bestFit="1" customWidth="1"/>
    <col min="1263" max="1263" width="9.85546875" bestFit="1" customWidth="1"/>
    <col min="1264" max="1264" width="11.42578125" customWidth="1"/>
    <col min="1265" max="1265" width="5.85546875" bestFit="1" customWidth="1"/>
    <col min="1266" max="1267" width="7.7109375" customWidth="1"/>
    <col min="1487" max="1487" width="13" customWidth="1"/>
    <col min="1488" max="1488" width="15.28515625" bestFit="1" customWidth="1"/>
    <col min="1489" max="1489" width="9.7109375" bestFit="1" customWidth="1"/>
    <col min="1490" max="1490" width="9.7109375" customWidth="1"/>
    <col min="1491" max="1491" width="10.5703125" bestFit="1" customWidth="1"/>
    <col min="1492" max="1492" width="11" bestFit="1" customWidth="1"/>
    <col min="1493" max="1493" width="9.7109375" customWidth="1"/>
    <col min="1494" max="1494" width="10.42578125" bestFit="1" customWidth="1"/>
    <col min="1495" max="1495" width="10.85546875" bestFit="1" customWidth="1"/>
    <col min="1496" max="1496" width="12" bestFit="1" customWidth="1"/>
    <col min="1497" max="1497" width="10.42578125" bestFit="1" customWidth="1"/>
    <col min="1498" max="1498" width="9.28515625" bestFit="1" customWidth="1"/>
    <col min="1499" max="1499" width="8.28515625" bestFit="1" customWidth="1"/>
    <col min="1500" max="1501" width="8.85546875" bestFit="1" customWidth="1"/>
    <col min="1502" max="1502" width="8.7109375" bestFit="1" customWidth="1"/>
    <col min="1503" max="1503" width="10.42578125" bestFit="1" customWidth="1"/>
    <col min="1504" max="1504" width="10" bestFit="1" customWidth="1"/>
    <col min="1505" max="1505" width="9.28515625" bestFit="1" customWidth="1"/>
    <col min="1506" max="1506" width="10" customWidth="1"/>
    <col min="1507" max="1507" width="8.7109375" bestFit="1" customWidth="1"/>
    <col min="1508" max="1508" width="7.7109375" customWidth="1"/>
    <col min="1509" max="1509" width="9.42578125" bestFit="1" customWidth="1"/>
    <col min="1510" max="1510" width="9.28515625" bestFit="1" customWidth="1"/>
    <col min="1511" max="1512" width="10.42578125" bestFit="1" customWidth="1"/>
    <col min="1513" max="1513" width="11.140625" bestFit="1" customWidth="1"/>
    <col min="1514" max="1514" width="11" bestFit="1" customWidth="1"/>
    <col min="1515" max="1515" width="10.42578125" bestFit="1" customWidth="1"/>
    <col min="1516" max="1516" width="11.5703125" bestFit="1" customWidth="1"/>
    <col min="1517" max="1517" width="12" bestFit="1" customWidth="1"/>
    <col min="1518" max="1518" width="11.140625" bestFit="1" customWidth="1"/>
    <col min="1519" max="1519" width="9.85546875" bestFit="1" customWidth="1"/>
    <col min="1520" max="1520" width="11.42578125" customWidth="1"/>
    <col min="1521" max="1521" width="5.85546875" bestFit="1" customWidth="1"/>
    <col min="1522" max="1523" width="7.7109375" customWidth="1"/>
    <col min="1743" max="1743" width="13" customWidth="1"/>
    <col min="1744" max="1744" width="15.28515625" bestFit="1" customWidth="1"/>
    <col min="1745" max="1745" width="9.7109375" bestFit="1" customWidth="1"/>
    <col min="1746" max="1746" width="9.7109375" customWidth="1"/>
    <col min="1747" max="1747" width="10.5703125" bestFit="1" customWidth="1"/>
    <col min="1748" max="1748" width="11" bestFit="1" customWidth="1"/>
    <col min="1749" max="1749" width="9.7109375" customWidth="1"/>
    <col min="1750" max="1750" width="10.42578125" bestFit="1" customWidth="1"/>
    <col min="1751" max="1751" width="10.85546875" bestFit="1" customWidth="1"/>
    <col min="1752" max="1752" width="12" bestFit="1" customWidth="1"/>
    <col min="1753" max="1753" width="10.42578125" bestFit="1" customWidth="1"/>
    <col min="1754" max="1754" width="9.28515625" bestFit="1" customWidth="1"/>
    <col min="1755" max="1755" width="8.28515625" bestFit="1" customWidth="1"/>
    <col min="1756" max="1757" width="8.85546875" bestFit="1" customWidth="1"/>
    <col min="1758" max="1758" width="8.7109375" bestFit="1" customWidth="1"/>
    <col min="1759" max="1759" width="10.42578125" bestFit="1" customWidth="1"/>
    <col min="1760" max="1760" width="10" bestFit="1" customWidth="1"/>
    <col min="1761" max="1761" width="9.28515625" bestFit="1" customWidth="1"/>
    <col min="1762" max="1762" width="10" customWidth="1"/>
    <col min="1763" max="1763" width="8.7109375" bestFit="1" customWidth="1"/>
    <col min="1764" max="1764" width="7.7109375" customWidth="1"/>
    <col min="1765" max="1765" width="9.42578125" bestFit="1" customWidth="1"/>
    <col min="1766" max="1766" width="9.28515625" bestFit="1" customWidth="1"/>
    <col min="1767" max="1768" width="10.42578125" bestFit="1" customWidth="1"/>
    <col min="1769" max="1769" width="11.140625" bestFit="1" customWidth="1"/>
    <col min="1770" max="1770" width="11" bestFit="1" customWidth="1"/>
    <col min="1771" max="1771" width="10.42578125" bestFit="1" customWidth="1"/>
    <col min="1772" max="1772" width="11.5703125" bestFit="1" customWidth="1"/>
    <col min="1773" max="1773" width="12" bestFit="1" customWidth="1"/>
    <col min="1774" max="1774" width="11.140625" bestFit="1" customWidth="1"/>
    <col min="1775" max="1775" width="9.85546875" bestFit="1" customWidth="1"/>
    <col min="1776" max="1776" width="11.42578125" customWidth="1"/>
    <col min="1777" max="1777" width="5.85546875" bestFit="1" customWidth="1"/>
    <col min="1778" max="1779" width="7.7109375" customWidth="1"/>
    <col min="1999" max="1999" width="13" customWidth="1"/>
    <col min="2000" max="2000" width="15.28515625" bestFit="1" customWidth="1"/>
    <col min="2001" max="2001" width="9.7109375" bestFit="1" customWidth="1"/>
    <col min="2002" max="2002" width="9.7109375" customWidth="1"/>
    <col min="2003" max="2003" width="10.5703125" bestFit="1" customWidth="1"/>
    <col min="2004" max="2004" width="11" bestFit="1" customWidth="1"/>
    <col min="2005" max="2005" width="9.7109375" customWidth="1"/>
    <col min="2006" max="2006" width="10.42578125" bestFit="1" customWidth="1"/>
    <col min="2007" max="2007" width="10.85546875" bestFit="1" customWidth="1"/>
    <col min="2008" max="2008" width="12" bestFit="1" customWidth="1"/>
    <col min="2009" max="2009" width="10.42578125" bestFit="1" customWidth="1"/>
    <col min="2010" max="2010" width="9.28515625" bestFit="1" customWidth="1"/>
    <col min="2011" max="2011" width="8.28515625" bestFit="1" customWidth="1"/>
    <col min="2012" max="2013" width="8.85546875" bestFit="1" customWidth="1"/>
    <col min="2014" max="2014" width="8.7109375" bestFit="1" customWidth="1"/>
    <col min="2015" max="2015" width="10.42578125" bestFit="1" customWidth="1"/>
    <col min="2016" max="2016" width="10" bestFit="1" customWidth="1"/>
    <col min="2017" max="2017" width="9.28515625" bestFit="1" customWidth="1"/>
    <col min="2018" max="2018" width="10" customWidth="1"/>
    <col min="2019" max="2019" width="8.7109375" bestFit="1" customWidth="1"/>
    <col min="2020" max="2020" width="7.7109375" customWidth="1"/>
    <col min="2021" max="2021" width="9.42578125" bestFit="1" customWidth="1"/>
    <col min="2022" max="2022" width="9.28515625" bestFit="1" customWidth="1"/>
    <col min="2023" max="2024" width="10.42578125" bestFit="1" customWidth="1"/>
    <col min="2025" max="2025" width="11.140625" bestFit="1" customWidth="1"/>
    <col min="2026" max="2026" width="11" bestFit="1" customWidth="1"/>
    <col min="2027" max="2027" width="10.42578125" bestFit="1" customWidth="1"/>
    <col min="2028" max="2028" width="11.5703125" bestFit="1" customWidth="1"/>
    <col min="2029" max="2029" width="12" bestFit="1" customWidth="1"/>
    <col min="2030" max="2030" width="11.140625" bestFit="1" customWidth="1"/>
    <col min="2031" max="2031" width="9.85546875" bestFit="1" customWidth="1"/>
    <col min="2032" max="2032" width="11.42578125" customWidth="1"/>
    <col min="2033" max="2033" width="5.85546875" bestFit="1" customWidth="1"/>
    <col min="2034" max="2035" width="7.7109375" customWidth="1"/>
    <col min="2255" max="2255" width="13" customWidth="1"/>
    <col min="2256" max="2256" width="15.28515625" bestFit="1" customWidth="1"/>
    <col min="2257" max="2257" width="9.7109375" bestFit="1" customWidth="1"/>
    <col min="2258" max="2258" width="9.7109375" customWidth="1"/>
    <col min="2259" max="2259" width="10.5703125" bestFit="1" customWidth="1"/>
    <col min="2260" max="2260" width="11" bestFit="1" customWidth="1"/>
    <col min="2261" max="2261" width="9.7109375" customWidth="1"/>
    <col min="2262" max="2262" width="10.42578125" bestFit="1" customWidth="1"/>
    <col min="2263" max="2263" width="10.85546875" bestFit="1" customWidth="1"/>
    <col min="2264" max="2264" width="12" bestFit="1" customWidth="1"/>
    <col min="2265" max="2265" width="10.42578125" bestFit="1" customWidth="1"/>
    <col min="2266" max="2266" width="9.28515625" bestFit="1" customWidth="1"/>
    <col min="2267" max="2267" width="8.28515625" bestFit="1" customWidth="1"/>
    <col min="2268" max="2269" width="8.85546875" bestFit="1" customWidth="1"/>
    <col min="2270" max="2270" width="8.7109375" bestFit="1" customWidth="1"/>
    <col min="2271" max="2271" width="10.42578125" bestFit="1" customWidth="1"/>
    <col min="2272" max="2272" width="10" bestFit="1" customWidth="1"/>
    <col min="2273" max="2273" width="9.28515625" bestFit="1" customWidth="1"/>
    <col min="2274" max="2274" width="10" customWidth="1"/>
    <col min="2275" max="2275" width="8.7109375" bestFit="1" customWidth="1"/>
    <col min="2276" max="2276" width="7.7109375" customWidth="1"/>
    <col min="2277" max="2277" width="9.42578125" bestFit="1" customWidth="1"/>
    <col min="2278" max="2278" width="9.28515625" bestFit="1" customWidth="1"/>
    <col min="2279" max="2280" width="10.42578125" bestFit="1" customWidth="1"/>
    <col min="2281" max="2281" width="11.140625" bestFit="1" customWidth="1"/>
    <col min="2282" max="2282" width="11" bestFit="1" customWidth="1"/>
    <col min="2283" max="2283" width="10.42578125" bestFit="1" customWidth="1"/>
    <col min="2284" max="2284" width="11.5703125" bestFit="1" customWidth="1"/>
    <col min="2285" max="2285" width="12" bestFit="1" customWidth="1"/>
    <col min="2286" max="2286" width="11.140625" bestFit="1" customWidth="1"/>
    <col min="2287" max="2287" width="9.85546875" bestFit="1" customWidth="1"/>
    <col min="2288" max="2288" width="11.42578125" customWidth="1"/>
    <col min="2289" max="2289" width="5.85546875" bestFit="1" customWidth="1"/>
    <col min="2290" max="2291" width="7.7109375" customWidth="1"/>
    <col min="2511" max="2511" width="13" customWidth="1"/>
    <col min="2512" max="2512" width="15.28515625" bestFit="1" customWidth="1"/>
    <col min="2513" max="2513" width="9.7109375" bestFit="1" customWidth="1"/>
    <col min="2514" max="2514" width="9.7109375" customWidth="1"/>
    <col min="2515" max="2515" width="10.5703125" bestFit="1" customWidth="1"/>
    <col min="2516" max="2516" width="11" bestFit="1" customWidth="1"/>
    <col min="2517" max="2517" width="9.7109375" customWidth="1"/>
    <col min="2518" max="2518" width="10.42578125" bestFit="1" customWidth="1"/>
    <col min="2519" max="2519" width="10.85546875" bestFit="1" customWidth="1"/>
    <col min="2520" max="2520" width="12" bestFit="1" customWidth="1"/>
    <col min="2521" max="2521" width="10.42578125" bestFit="1" customWidth="1"/>
    <col min="2522" max="2522" width="9.28515625" bestFit="1" customWidth="1"/>
    <col min="2523" max="2523" width="8.28515625" bestFit="1" customWidth="1"/>
    <col min="2524" max="2525" width="8.85546875" bestFit="1" customWidth="1"/>
    <col min="2526" max="2526" width="8.7109375" bestFit="1" customWidth="1"/>
    <col min="2527" max="2527" width="10.42578125" bestFit="1" customWidth="1"/>
    <col min="2528" max="2528" width="10" bestFit="1" customWidth="1"/>
    <col min="2529" max="2529" width="9.28515625" bestFit="1" customWidth="1"/>
    <col min="2530" max="2530" width="10" customWidth="1"/>
    <col min="2531" max="2531" width="8.7109375" bestFit="1" customWidth="1"/>
    <col min="2532" max="2532" width="7.7109375" customWidth="1"/>
    <col min="2533" max="2533" width="9.42578125" bestFit="1" customWidth="1"/>
    <col min="2534" max="2534" width="9.28515625" bestFit="1" customWidth="1"/>
    <col min="2535" max="2536" width="10.42578125" bestFit="1" customWidth="1"/>
    <col min="2537" max="2537" width="11.140625" bestFit="1" customWidth="1"/>
    <col min="2538" max="2538" width="11" bestFit="1" customWidth="1"/>
    <col min="2539" max="2539" width="10.42578125" bestFit="1" customWidth="1"/>
    <col min="2540" max="2540" width="11.5703125" bestFit="1" customWidth="1"/>
    <col min="2541" max="2541" width="12" bestFit="1" customWidth="1"/>
    <col min="2542" max="2542" width="11.140625" bestFit="1" customWidth="1"/>
    <col min="2543" max="2543" width="9.85546875" bestFit="1" customWidth="1"/>
    <col min="2544" max="2544" width="11.42578125" customWidth="1"/>
    <col min="2545" max="2545" width="5.85546875" bestFit="1" customWidth="1"/>
    <col min="2546" max="2547" width="7.7109375" customWidth="1"/>
    <col min="2767" max="2767" width="13" customWidth="1"/>
    <col min="2768" max="2768" width="15.28515625" bestFit="1" customWidth="1"/>
    <col min="2769" max="2769" width="9.7109375" bestFit="1" customWidth="1"/>
    <col min="2770" max="2770" width="9.7109375" customWidth="1"/>
    <col min="2771" max="2771" width="10.5703125" bestFit="1" customWidth="1"/>
    <col min="2772" max="2772" width="11" bestFit="1" customWidth="1"/>
    <col min="2773" max="2773" width="9.7109375" customWidth="1"/>
    <col min="2774" max="2774" width="10.42578125" bestFit="1" customWidth="1"/>
    <col min="2775" max="2775" width="10.85546875" bestFit="1" customWidth="1"/>
    <col min="2776" max="2776" width="12" bestFit="1" customWidth="1"/>
    <col min="2777" max="2777" width="10.42578125" bestFit="1" customWidth="1"/>
    <col min="2778" max="2778" width="9.28515625" bestFit="1" customWidth="1"/>
    <col min="2779" max="2779" width="8.28515625" bestFit="1" customWidth="1"/>
    <col min="2780" max="2781" width="8.85546875" bestFit="1" customWidth="1"/>
    <col min="2782" max="2782" width="8.7109375" bestFit="1" customWidth="1"/>
    <col min="2783" max="2783" width="10.42578125" bestFit="1" customWidth="1"/>
    <col min="2784" max="2784" width="10" bestFit="1" customWidth="1"/>
    <col min="2785" max="2785" width="9.28515625" bestFit="1" customWidth="1"/>
    <col min="2786" max="2786" width="10" customWidth="1"/>
    <col min="2787" max="2787" width="8.7109375" bestFit="1" customWidth="1"/>
    <col min="2788" max="2788" width="7.7109375" customWidth="1"/>
    <col min="2789" max="2789" width="9.42578125" bestFit="1" customWidth="1"/>
    <col min="2790" max="2790" width="9.28515625" bestFit="1" customWidth="1"/>
    <col min="2791" max="2792" width="10.42578125" bestFit="1" customWidth="1"/>
    <col min="2793" max="2793" width="11.140625" bestFit="1" customWidth="1"/>
    <col min="2794" max="2794" width="11" bestFit="1" customWidth="1"/>
    <col min="2795" max="2795" width="10.42578125" bestFit="1" customWidth="1"/>
    <col min="2796" max="2796" width="11.5703125" bestFit="1" customWidth="1"/>
    <col min="2797" max="2797" width="12" bestFit="1" customWidth="1"/>
    <col min="2798" max="2798" width="11.140625" bestFit="1" customWidth="1"/>
    <col min="2799" max="2799" width="9.85546875" bestFit="1" customWidth="1"/>
    <col min="2800" max="2800" width="11.42578125" customWidth="1"/>
    <col min="2801" max="2801" width="5.85546875" bestFit="1" customWidth="1"/>
    <col min="2802" max="2803" width="7.7109375" customWidth="1"/>
    <col min="3023" max="3023" width="13" customWidth="1"/>
    <col min="3024" max="3024" width="15.28515625" bestFit="1" customWidth="1"/>
    <col min="3025" max="3025" width="9.7109375" bestFit="1" customWidth="1"/>
    <col min="3026" max="3026" width="9.7109375" customWidth="1"/>
    <col min="3027" max="3027" width="10.5703125" bestFit="1" customWidth="1"/>
    <col min="3028" max="3028" width="11" bestFit="1" customWidth="1"/>
    <col min="3029" max="3029" width="9.7109375" customWidth="1"/>
    <col min="3030" max="3030" width="10.42578125" bestFit="1" customWidth="1"/>
    <col min="3031" max="3031" width="10.85546875" bestFit="1" customWidth="1"/>
    <col min="3032" max="3032" width="12" bestFit="1" customWidth="1"/>
    <col min="3033" max="3033" width="10.42578125" bestFit="1" customWidth="1"/>
    <col min="3034" max="3034" width="9.28515625" bestFit="1" customWidth="1"/>
    <col min="3035" max="3035" width="8.28515625" bestFit="1" customWidth="1"/>
    <col min="3036" max="3037" width="8.85546875" bestFit="1" customWidth="1"/>
    <col min="3038" max="3038" width="8.7109375" bestFit="1" customWidth="1"/>
    <col min="3039" max="3039" width="10.42578125" bestFit="1" customWidth="1"/>
    <col min="3040" max="3040" width="10" bestFit="1" customWidth="1"/>
    <col min="3041" max="3041" width="9.28515625" bestFit="1" customWidth="1"/>
    <col min="3042" max="3042" width="10" customWidth="1"/>
    <col min="3043" max="3043" width="8.7109375" bestFit="1" customWidth="1"/>
    <col min="3044" max="3044" width="7.7109375" customWidth="1"/>
    <col min="3045" max="3045" width="9.42578125" bestFit="1" customWidth="1"/>
    <col min="3046" max="3046" width="9.28515625" bestFit="1" customWidth="1"/>
    <col min="3047" max="3048" width="10.42578125" bestFit="1" customWidth="1"/>
    <col min="3049" max="3049" width="11.140625" bestFit="1" customWidth="1"/>
    <col min="3050" max="3050" width="11" bestFit="1" customWidth="1"/>
    <col min="3051" max="3051" width="10.42578125" bestFit="1" customWidth="1"/>
    <col min="3052" max="3052" width="11.5703125" bestFit="1" customWidth="1"/>
    <col min="3053" max="3053" width="12" bestFit="1" customWidth="1"/>
    <col min="3054" max="3054" width="11.140625" bestFit="1" customWidth="1"/>
    <col min="3055" max="3055" width="9.85546875" bestFit="1" customWidth="1"/>
    <col min="3056" max="3056" width="11.42578125" customWidth="1"/>
    <col min="3057" max="3057" width="5.85546875" bestFit="1" customWidth="1"/>
    <col min="3058" max="3059" width="7.7109375" customWidth="1"/>
    <col min="3279" max="3279" width="13" customWidth="1"/>
    <col min="3280" max="3280" width="15.28515625" bestFit="1" customWidth="1"/>
    <col min="3281" max="3281" width="9.7109375" bestFit="1" customWidth="1"/>
    <col min="3282" max="3282" width="9.7109375" customWidth="1"/>
    <col min="3283" max="3283" width="10.5703125" bestFit="1" customWidth="1"/>
    <col min="3284" max="3284" width="11" bestFit="1" customWidth="1"/>
    <col min="3285" max="3285" width="9.7109375" customWidth="1"/>
    <col min="3286" max="3286" width="10.42578125" bestFit="1" customWidth="1"/>
    <col min="3287" max="3287" width="10.85546875" bestFit="1" customWidth="1"/>
    <col min="3288" max="3288" width="12" bestFit="1" customWidth="1"/>
    <col min="3289" max="3289" width="10.42578125" bestFit="1" customWidth="1"/>
    <col min="3290" max="3290" width="9.28515625" bestFit="1" customWidth="1"/>
    <col min="3291" max="3291" width="8.28515625" bestFit="1" customWidth="1"/>
    <col min="3292" max="3293" width="8.85546875" bestFit="1" customWidth="1"/>
    <col min="3294" max="3294" width="8.7109375" bestFit="1" customWidth="1"/>
    <col min="3295" max="3295" width="10.42578125" bestFit="1" customWidth="1"/>
    <col min="3296" max="3296" width="10" bestFit="1" customWidth="1"/>
    <col min="3297" max="3297" width="9.28515625" bestFit="1" customWidth="1"/>
    <col min="3298" max="3298" width="10" customWidth="1"/>
    <col min="3299" max="3299" width="8.7109375" bestFit="1" customWidth="1"/>
    <col min="3300" max="3300" width="7.7109375" customWidth="1"/>
    <col min="3301" max="3301" width="9.42578125" bestFit="1" customWidth="1"/>
    <col min="3302" max="3302" width="9.28515625" bestFit="1" customWidth="1"/>
    <col min="3303" max="3304" width="10.42578125" bestFit="1" customWidth="1"/>
    <col min="3305" max="3305" width="11.140625" bestFit="1" customWidth="1"/>
    <col min="3306" max="3306" width="11" bestFit="1" customWidth="1"/>
    <col min="3307" max="3307" width="10.42578125" bestFit="1" customWidth="1"/>
    <col min="3308" max="3308" width="11.5703125" bestFit="1" customWidth="1"/>
    <col min="3309" max="3309" width="12" bestFit="1" customWidth="1"/>
    <col min="3310" max="3310" width="11.140625" bestFit="1" customWidth="1"/>
    <col min="3311" max="3311" width="9.85546875" bestFit="1" customWidth="1"/>
    <col min="3312" max="3312" width="11.42578125" customWidth="1"/>
    <col min="3313" max="3313" width="5.85546875" bestFit="1" customWidth="1"/>
    <col min="3314" max="3315" width="7.7109375" customWidth="1"/>
    <col min="3535" max="3535" width="13" customWidth="1"/>
    <col min="3536" max="3536" width="15.28515625" bestFit="1" customWidth="1"/>
    <col min="3537" max="3537" width="9.7109375" bestFit="1" customWidth="1"/>
    <col min="3538" max="3538" width="9.7109375" customWidth="1"/>
    <col min="3539" max="3539" width="10.5703125" bestFit="1" customWidth="1"/>
    <col min="3540" max="3540" width="11" bestFit="1" customWidth="1"/>
    <col min="3541" max="3541" width="9.7109375" customWidth="1"/>
    <col min="3542" max="3542" width="10.42578125" bestFit="1" customWidth="1"/>
    <col min="3543" max="3543" width="10.85546875" bestFit="1" customWidth="1"/>
    <col min="3544" max="3544" width="12" bestFit="1" customWidth="1"/>
    <col min="3545" max="3545" width="10.42578125" bestFit="1" customWidth="1"/>
    <col min="3546" max="3546" width="9.28515625" bestFit="1" customWidth="1"/>
    <col min="3547" max="3547" width="8.28515625" bestFit="1" customWidth="1"/>
    <col min="3548" max="3549" width="8.85546875" bestFit="1" customWidth="1"/>
    <col min="3550" max="3550" width="8.7109375" bestFit="1" customWidth="1"/>
    <col min="3551" max="3551" width="10.42578125" bestFit="1" customWidth="1"/>
    <col min="3552" max="3552" width="10" bestFit="1" customWidth="1"/>
    <col min="3553" max="3553" width="9.28515625" bestFit="1" customWidth="1"/>
    <col min="3554" max="3554" width="10" customWidth="1"/>
    <col min="3555" max="3555" width="8.7109375" bestFit="1" customWidth="1"/>
    <col min="3556" max="3556" width="7.7109375" customWidth="1"/>
    <col min="3557" max="3557" width="9.42578125" bestFit="1" customWidth="1"/>
    <col min="3558" max="3558" width="9.28515625" bestFit="1" customWidth="1"/>
    <col min="3559" max="3560" width="10.42578125" bestFit="1" customWidth="1"/>
    <col min="3561" max="3561" width="11.140625" bestFit="1" customWidth="1"/>
    <col min="3562" max="3562" width="11" bestFit="1" customWidth="1"/>
    <col min="3563" max="3563" width="10.42578125" bestFit="1" customWidth="1"/>
    <col min="3564" max="3564" width="11.5703125" bestFit="1" customWidth="1"/>
    <col min="3565" max="3565" width="12" bestFit="1" customWidth="1"/>
    <col min="3566" max="3566" width="11.140625" bestFit="1" customWidth="1"/>
    <col min="3567" max="3567" width="9.85546875" bestFit="1" customWidth="1"/>
    <col min="3568" max="3568" width="11.42578125" customWidth="1"/>
    <col min="3569" max="3569" width="5.85546875" bestFit="1" customWidth="1"/>
    <col min="3570" max="3571" width="7.7109375" customWidth="1"/>
    <col min="3791" max="3791" width="13" customWidth="1"/>
    <col min="3792" max="3792" width="15.28515625" bestFit="1" customWidth="1"/>
    <col min="3793" max="3793" width="9.7109375" bestFit="1" customWidth="1"/>
    <col min="3794" max="3794" width="9.7109375" customWidth="1"/>
    <col min="3795" max="3795" width="10.5703125" bestFit="1" customWidth="1"/>
    <col min="3796" max="3796" width="11" bestFit="1" customWidth="1"/>
    <col min="3797" max="3797" width="9.7109375" customWidth="1"/>
    <col min="3798" max="3798" width="10.42578125" bestFit="1" customWidth="1"/>
    <col min="3799" max="3799" width="10.85546875" bestFit="1" customWidth="1"/>
    <col min="3800" max="3800" width="12" bestFit="1" customWidth="1"/>
    <col min="3801" max="3801" width="10.42578125" bestFit="1" customWidth="1"/>
    <col min="3802" max="3802" width="9.28515625" bestFit="1" customWidth="1"/>
    <col min="3803" max="3803" width="8.28515625" bestFit="1" customWidth="1"/>
    <col min="3804" max="3805" width="8.85546875" bestFit="1" customWidth="1"/>
    <col min="3806" max="3806" width="8.7109375" bestFit="1" customWidth="1"/>
    <col min="3807" max="3807" width="10.42578125" bestFit="1" customWidth="1"/>
    <col min="3808" max="3808" width="10" bestFit="1" customWidth="1"/>
    <col min="3809" max="3809" width="9.28515625" bestFit="1" customWidth="1"/>
    <col min="3810" max="3810" width="10" customWidth="1"/>
    <col min="3811" max="3811" width="8.7109375" bestFit="1" customWidth="1"/>
    <col min="3812" max="3812" width="7.7109375" customWidth="1"/>
    <col min="3813" max="3813" width="9.42578125" bestFit="1" customWidth="1"/>
    <col min="3814" max="3814" width="9.28515625" bestFit="1" customWidth="1"/>
    <col min="3815" max="3816" width="10.42578125" bestFit="1" customWidth="1"/>
    <col min="3817" max="3817" width="11.140625" bestFit="1" customWidth="1"/>
    <col min="3818" max="3818" width="11" bestFit="1" customWidth="1"/>
    <col min="3819" max="3819" width="10.42578125" bestFit="1" customWidth="1"/>
    <col min="3820" max="3820" width="11.5703125" bestFit="1" customWidth="1"/>
    <col min="3821" max="3821" width="12" bestFit="1" customWidth="1"/>
    <col min="3822" max="3822" width="11.140625" bestFit="1" customWidth="1"/>
    <col min="3823" max="3823" width="9.85546875" bestFit="1" customWidth="1"/>
    <col min="3824" max="3824" width="11.42578125" customWidth="1"/>
    <col min="3825" max="3825" width="5.85546875" bestFit="1" customWidth="1"/>
    <col min="3826" max="3827" width="7.7109375" customWidth="1"/>
    <col min="4047" max="4047" width="13" customWidth="1"/>
    <col min="4048" max="4048" width="15.28515625" bestFit="1" customWidth="1"/>
    <col min="4049" max="4049" width="9.7109375" bestFit="1" customWidth="1"/>
    <col min="4050" max="4050" width="9.7109375" customWidth="1"/>
    <col min="4051" max="4051" width="10.5703125" bestFit="1" customWidth="1"/>
    <col min="4052" max="4052" width="11" bestFit="1" customWidth="1"/>
    <col min="4053" max="4053" width="9.7109375" customWidth="1"/>
    <col min="4054" max="4054" width="10.42578125" bestFit="1" customWidth="1"/>
    <col min="4055" max="4055" width="10.85546875" bestFit="1" customWidth="1"/>
    <col min="4056" max="4056" width="12" bestFit="1" customWidth="1"/>
    <col min="4057" max="4057" width="10.42578125" bestFit="1" customWidth="1"/>
    <col min="4058" max="4058" width="9.28515625" bestFit="1" customWidth="1"/>
    <col min="4059" max="4059" width="8.28515625" bestFit="1" customWidth="1"/>
    <col min="4060" max="4061" width="8.85546875" bestFit="1" customWidth="1"/>
    <col min="4062" max="4062" width="8.7109375" bestFit="1" customWidth="1"/>
    <col min="4063" max="4063" width="10.42578125" bestFit="1" customWidth="1"/>
    <col min="4064" max="4064" width="10" bestFit="1" customWidth="1"/>
    <col min="4065" max="4065" width="9.28515625" bestFit="1" customWidth="1"/>
    <col min="4066" max="4066" width="10" customWidth="1"/>
    <col min="4067" max="4067" width="8.7109375" bestFit="1" customWidth="1"/>
    <col min="4068" max="4068" width="7.7109375" customWidth="1"/>
    <col min="4069" max="4069" width="9.42578125" bestFit="1" customWidth="1"/>
    <col min="4070" max="4070" width="9.28515625" bestFit="1" customWidth="1"/>
    <col min="4071" max="4072" width="10.42578125" bestFit="1" customWidth="1"/>
    <col min="4073" max="4073" width="11.140625" bestFit="1" customWidth="1"/>
    <col min="4074" max="4074" width="11" bestFit="1" customWidth="1"/>
    <col min="4075" max="4075" width="10.42578125" bestFit="1" customWidth="1"/>
    <col min="4076" max="4076" width="11.5703125" bestFit="1" customWidth="1"/>
    <col min="4077" max="4077" width="12" bestFit="1" customWidth="1"/>
    <col min="4078" max="4078" width="11.140625" bestFit="1" customWidth="1"/>
    <col min="4079" max="4079" width="9.85546875" bestFit="1" customWidth="1"/>
    <col min="4080" max="4080" width="11.42578125" customWidth="1"/>
    <col min="4081" max="4081" width="5.85546875" bestFit="1" customWidth="1"/>
    <col min="4082" max="4083" width="7.7109375" customWidth="1"/>
    <col min="4303" max="4303" width="13" customWidth="1"/>
    <col min="4304" max="4304" width="15.28515625" bestFit="1" customWidth="1"/>
    <col min="4305" max="4305" width="9.7109375" bestFit="1" customWidth="1"/>
    <col min="4306" max="4306" width="9.7109375" customWidth="1"/>
    <col min="4307" max="4307" width="10.5703125" bestFit="1" customWidth="1"/>
    <col min="4308" max="4308" width="11" bestFit="1" customWidth="1"/>
    <col min="4309" max="4309" width="9.7109375" customWidth="1"/>
    <col min="4310" max="4310" width="10.42578125" bestFit="1" customWidth="1"/>
    <col min="4311" max="4311" width="10.85546875" bestFit="1" customWidth="1"/>
    <col min="4312" max="4312" width="12" bestFit="1" customWidth="1"/>
    <col min="4313" max="4313" width="10.42578125" bestFit="1" customWidth="1"/>
    <col min="4314" max="4314" width="9.28515625" bestFit="1" customWidth="1"/>
    <col min="4315" max="4315" width="8.28515625" bestFit="1" customWidth="1"/>
    <col min="4316" max="4317" width="8.85546875" bestFit="1" customWidth="1"/>
    <col min="4318" max="4318" width="8.7109375" bestFit="1" customWidth="1"/>
    <col min="4319" max="4319" width="10.42578125" bestFit="1" customWidth="1"/>
    <col min="4320" max="4320" width="10" bestFit="1" customWidth="1"/>
    <col min="4321" max="4321" width="9.28515625" bestFit="1" customWidth="1"/>
    <col min="4322" max="4322" width="10" customWidth="1"/>
    <col min="4323" max="4323" width="8.7109375" bestFit="1" customWidth="1"/>
    <col min="4324" max="4324" width="7.7109375" customWidth="1"/>
    <col min="4325" max="4325" width="9.42578125" bestFit="1" customWidth="1"/>
    <col min="4326" max="4326" width="9.28515625" bestFit="1" customWidth="1"/>
    <col min="4327" max="4328" width="10.42578125" bestFit="1" customWidth="1"/>
    <col min="4329" max="4329" width="11.140625" bestFit="1" customWidth="1"/>
    <col min="4330" max="4330" width="11" bestFit="1" customWidth="1"/>
    <col min="4331" max="4331" width="10.42578125" bestFit="1" customWidth="1"/>
    <col min="4332" max="4332" width="11.5703125" bestFit="1" customWidth="1"/>
    <col min="4333" max="4333" width="12" bestFit="1" customWidth="1"/>
    <col min="4334" max="4334" width="11.140625" bestFit="1" customWidth="1"/>
    <col min="4335" max="4335" width="9.85546875" bestFit="1" customWidth="1"/>
    <col min="4336" max="4336" width="11.42578125" customWidth="1"/>
    <col min="4337" max="4337" width="5.85546875" bestFit="1" customWidth="1"/>
    <col min="4338" max="4339" width="7.7109375" customWidth="1"/>
    <col min="4559" max="4559" width="13" customWidth="1"/>
    <col min="4560" max="4560" width="15.28515625" bestFit="1" customWidth="1"/>
    <col min="4561" max="4561" width="9.7109375" bestFit="1" customWidth="1"/>
    <col min="4562" max="4562" width="9.7109375" customWidth="1"/>
    <col min="4563" max="4563" width="10.5703125" bestFit="1" customWidth="1"/>
    <col min="4564" max="4564" width="11" bestFit="1" customWidth="1"/>
    <col min="4565" max="4565" width="9.7109375" customWidth="1"/>
    <col min="4566" max="4566" width="10.42578125" bestFit="1" customWidth="1"/>
    <col min="4567" max="4567" width="10.85546875" bestFit="1" customWidth="1"/>
    <col min="4568" max="4568" width="12" bestFit="1" customWidth="1"/>
    <col min="4569" max="4569" width="10.42578125" bestFit="1" customWidth="1"/>
    <col min="4570" max="4570" width="9.28515625" bestFit="1" customWidth="1"/>
    <col min="4571" max="4571" width="8.28515625" bestFit="1" customWidth="1"/>
    <col min="4572" max="4573" width="8.85546875" bestFit="1" customWidth="1"/>
    <col min="4574" max="4574" width="8.7109375" bestFit="1" customWidth="1"/>
    <col min="4575" max="4575" width="10.42578125" bestFit="1" customWidth="1"/>
    <col min="4576" max="4576" width="10" bestFit="1" customWidth="1"/>
    <col min="4577" max="4577" width="9.28515625" bestFit="1" customWidth="1"/>
    <col min="4578" max="4578" width="10" customWidth="1"/>
    <col min="4579" max="4579" width="8.7109375" bestFit="1" customWidth="1"/>
    <col min="4580" max="4580" width="7.7109375" customWidth="1"/>
    <col min="4581" max="4581" width="9.42578125" bestFit="1" customWidth="1"/>
    <col min="4582" max="4582" width="9.28515625" bestFit="1" customWidth="1"/>
    <col min="4583" max="4584" width="10.42578125" bestFit="1" customWidth="1"/>
    <col min="4585" max="4585" width="11.140625" bestFit="1" customWidth="1"/>
    <col min="4586" max="4586" width="11" bestFit="1" customWidth="1"/>
    <col min="4587" max="4587" width="10.42578125" bestFit="1" customWidth="1"/>
    <col min="4588" max="4588" width="11.5703125" bestFit="1" customWidth="1"/>
    <col min="4589" max="4589" width="12" bestFit="1" customWidth="1"/>
    <col min="4590" max="4590" width="11.140625" bestFit="1" customWidth="1"/>
    <col min="4591" max="4591" width="9.85546875" bestFit="1" customWidth="1"/>
    <col min="4592" max="4592" width="11.42578125" customWidth="1"/>
    <col min="4593" max="4593" width="5.85546875" bestFit="1" customWidth="1"/>
    <col min="4594" max="4595" width="7.7109375" customWidth="1"/>
    <col min="4815" max="4815" width="13" customWidth="1"/>
    <col min="4816" max="4816" width="15.28515625" bestFit="1" customWidth="1"/>
    <col min="4817" max="4817" width="9.7109375" bestFit="1" customWidth="1"/>
    <col min="4818" max="4818" width="9.7109375" customWidth="1"/>
    <col min="4819" max="4819" width="10.5703125" bestFit="1" customWidth="1"/>
    <col min="4820" max="4820" width="11" bestFit="1" customWidth="1"/>
    <col min="4821" max="4821" width="9.7109375" customWidth="1"/>
    <col min="4822" max="4822" width="10.42578125" bestFit="1" customWidth="1"/>
    <col min="4823" max="4823" width="10.85546875" bestFit="1" customWidth="1"/>
    <col min="4824" max="4824" width="12" bestFit="1" customWidth="1"/>
    <col min="4825" max="4825" width="10.42578125" bestFit="1" customWidth="1"/>
    <col min="4826" max="4826" width="9.28515625" bestFit="1" customWidth="1"/>
    <col min="4827" max="4827" width="8.28515625" bestFit="1" customWidth="1"/>
    <col min="4828" max="4829" width="8.85546875" bestFit="1" customWidth="1"/>
    <col min="4830" max="4830" width="8.7109375" bestFit="1" customWidth="1"/>
    <col min="4831" max="4831" width="10.42578125" bestFit="1" customWidth="1"/>
    <col min="4832" max="4832" width="10" bestFit="1" customWidth="1"/>
    <col min="4833" max="4833" width="9.28515625" bestFit="1" customWidth="1"/>
    <col min="4834" max="4834" width="10" customWidth="1"/>
    <col min="4835" max="4835" width="8.7109375" bestFit="1" customWidth="1"/>
    <col min="4836" max="4836" width="7.7109375" customWidth="1"/>
    <col min="4837" max="4837" width="9.42578125" bestFit="1" customWidth="1"/>
    <col min="4838" max="4838" width="9.28515625" bestFit="1" customWidth="1"/>
    <col min="4839" max="4840" width="10.42578125" bestFit="1" customWidth="1"/>
    <col min="4841" max="4841" width="11.140625" bestFit="1" customWidth="1"/>
    <col min="4842" max="4842" width="11" bestFit="1" customWidth="1"/>
    <col min="4843" max="4843" width="10.42578125" bestFit="1" customWidth="1"/>
    <col min="4844" max="4844" width="11.5703125" bestFit="1" customWidth="1"/>
    <col min="4845" max="4845" width="12" bestFit="1" customWidth="1"/>
    <col min="4846" max="4846" width="11.140625" bestFit="1" customWidth="1"/>
    <col min="4847" max="4847" width="9.85546875" bestFit="1" customWidth="1"/>
    <col min="4848" max="4848" width="11.42578125" customWidth="1"/>
    <col min="4849" max="4849" width="5.85546875" bestFit="1" customWidth="1"/>
    <col min="4850" max="4851" width="7.7109375" customWidth="1"/>
    <col min="5071" max="5071" width="13" customWidth="1"/>
    <col min="5072" max="5072" width="15.28515625" bestFit="1" customWidth="1"/>
    <col min="5073" max="5073" width="9.7109375" bestFit="1" customWidth="1"/>
    <col min="5074" max="5074" width="9.7109375" customWidth="1"/>
    <col min="5075" max="5075" width="10.5703125" bestFit="1" customWidth="1"/>
    <col min="5076" max="5076" width="11" bestFit="1" customWidth="1"/>
    <col min="5077" max="5077" width="9.7109375" customWidth="1"/>
    <col min="5078" max="5078" width="10.42578125" bestFit="1" customWidth="1"/>
    <col min="5079" max="5079" width="10.85546875" bestFit="1" customWidth="1"/>
    <col min="5080" max="5080" width="12" bestFit="1" customWidth="1"/>
    <col min="5081" max="5081" width="10.42578125" bestFit="1" customWidth="1"/>
    <col min="5082" max="5082" width="9.28515625" bestFit="1" customWidth="1"/>
    <col min="5083" max="5083" width="8.28515625" bestFit="1" customWidth="1"/>
    <col min="5084" max="5085" width="8.85546875" bestFit="1" customWidth="1"/>
    <col min="5086" max="5086" width="8.7109375" bestFit="1" customWidth="1"/>
    <col min="5087" max="5087" width="10.42578125" bestFit="1" customWidth="1"/>
    <col min="5088" max="5088" width="10" bestFit="1" customWidth="1"/>
    <col min="5089" max="5089" width="9.28515625" bestFit="1" customWidth="1"/>
    <col min="5090" max="5090" width="10" customWidth="1"/>
    <col min="5091" max="5091" width="8.7109375" bestFit="1" customWidth="1"/>
    <col min="5092" max="5092" width="7.7109375" customWidth="1"/>
    <col min="5093" max="5093" width="9.42578125" bestFit="1" customWidth="1"/>
    <col min="5094" max="5094" width="9.28515625" bestFit="1" customWidth="1"/>
    <col min="5095" max="5096" width="10.42578125" bestFit="1" customWidth="1"/>
    <col min="5097" max="5097" width="11.140625" bestFit="1" customWidth="1"/>
    <col min="5098" max="5098" width="11" bestFit="1" customWidth="1"/>
    <col min="5099" max="5099" width="10.42578125" bestFit="1" customWidth="1"/>
    <col min="5100" max="5100" width="11.5703125" bestFit="1" customWidth="1"/>
    <col min="5101" max="5101" width="12" bestFit="1" customWidth="1"/>
    <col min="5102" max="5102" width="11.140625" bestFit="1" customWidth="1"/>
    <col min="5103" max="5103" width="9.85546875" bestFit="1" customWidth="1"/>
    <col min="5104" max="5104" width="11.42578125" customWidth="1"/>
    <col min="5105" max="5105" width="5.85546875" bestFit="1" customWidth="1"/>
    <col min="5106" max="5107" width="7.7109375" customWidth="1"/>
    <col min="5327" max="5327" width="13" customWidth="1"/>
    <col min="5328" max="5328" width="15.28515625" bestFit="1" customWidth="1"/>
    <col min="5329" max="5329" width="9.7109375" bestFit="1" customWidth="1"/>
    <col min="5330" max="5330" width="9.7109375" customWidth="1"/>
    <col min="5331" max="5331" width="10.5703125" bestFit="1" customWidth="1"/>
    <col min="5332" max="5332" width="11" bestFit="1" customWidth="1"/>
    <col min="5333" max="5333" width="9.7109375" customWidth="1"/>
    <col min="5334" max="5334" width="10.42578125" bestFit="1" customWidth="1"/>
    <col min="5335" max="5335" width="10.85546875" bestFit="1" customWidth="1"/>
    <col min="5336" max="5336" width="12" bestFit="1" customWidth="1"/>
    <col min="5337" max="5337" width="10.42578125" bestFit="1" customWidth="1"/>
    <col min="5338" max="5338" width="9.28515625" bestFit="1" customWidth="1"/>
    <col min="5339" max="5339" width="8.28515625" bestFit="1" customWidth="1"/>
    <col min="5340" max="5341" width="8.85546875" bestFit="1" customWidth="1"/>
    <col min="5342" max="5342" width="8.7109375" bestFit="1" customWidth="1"/>
    <col min="5343" max="5343" width="10.42578125" bestFit="1" customWidth="1"/>
    <col min="5344" max="5344" width="10" bestFit="1" customWidth="1"/>
    <col min="5345" max="5345" width="9.28515625" bestFit="1" customWidth="1"/>
    <col min="5346" max="5346" width="10" customWidth="1"/>
    <col min="5347" max="5347" width="8.7109375" bestFit="1" customWidth="1"/>
    <col min="5348" max="5348" width="7.7109375" customWidth="1"/>
    <col min="5349" max="5349" width="9.42578125" bestFit="1" customWidth="1"/>
    <col min="5350" max="5350" width="9.28515625" bestFit="1" customWidth="1"/>
    <col min="5351" max="5352" width="10.42578125" bestFit="1" customWidth="1"/>
    <col min="5353" max="5353" width="11.140625" bestFit="1" customWidth="1"/>
    <col min="5354" max="5354" width="11" bestFit="1" customWidth="1"/>
    <col min="5355" max="5355" width="10.42578125" bestFit="1" customWidth="1"/>
    <col min="5356" max="5356" width="11.5703125" bestFit="1" customWidth="1"/>
    <col min="5357" max="5357" width="12" bestFit="1" customWidth="1"/>
    <col min="5358" max="5358" width="11.140625" bestFit="1" customWidth="1"/>
    <col min="5359" max="5359" width="9.85546875" bestFit="1" customWidth="1"/>
    <col min="5360" max="5360" width="11.42578125" customWidth="1"/>
    <col min="5361" max="5361" width="5.85546875" bestFit="1" customWidth="1"/>
    <col min="5362" max="5363" width="7.7109375" customWidth="1"/>
    <col min="5583" max="5583" width="13" customWidth="1"/>
    <col min="5584" max="5584" width="15.28515625" bestFit="1" customWidth="1"/>
    <col min="5585" max="5585" width="9.7109375" bestFit="1" customWidth="1"/>
    <col min="5586" max="5586" width="9.7109375" customWidth="1"/>
    <col min="5587" max="5587" width="10.5703125" bestFit="1" customWidth="1"/>
    <col min="5588" max="5588" width="11" bestFit="1" customWidth="1"/>
    <col min="5589" max="5589" width="9.7109375" customWidth="1"/>
    <col min="5590" max="5590" width="10.42578125" bestFit="1" customWidth="1"/>
    <col min="5591" max="5591" width="10.85546875" bestFit="1" customWidth="1"/>
    <col min="5592" max="5592" width="12" bestFit="1" customWidth="1"/>
    <col min="5593" max="5593" width="10.42578125" bestFit="1" customWidth="1"/>
    <col min="5594" max="5594" width="9.28515625" bestFit="1" customWidth="1"/>
    <col min="5595" max="5595" width="8.28515625" bestFit="1" customWidth="1"/>
    <col min="5596" max="5597" width="8.85546875" bestFit="1" customWidth="1"/>
    <col min="5598" max="5598" width="8.7109375" bestFit="1" customWidth="1"/>
    <col min="5599" max="5599" width="10.42578125" bestFit="1" customWidth="1"/>
    <col min="5600" max="5600" width="10" bestFit="1" customWidth="1"/>
    <col min="5601" max="5601" width="9.28515625" bestFit="1" customWidth="1"/>
    <col min="5602" max="5602" width="10" customWidth="1"/>
    <col min="5603" max="5603" width="8.7109375" bestFit="1" customWidth="1"/>
    <col min="5604" max="5604" width="7.7109375" customWidth="1"/>
    <col min="5605" max="5605" width="9.42578125" bestFit="1" customWidth="1"/>
    <col min="5606" max="5606" width="9.28515625" bestFit="1" customWidth="1"/>
    <col min="5607" max="5608" width="10.42578125" bestFit="1" customWidth="1"/>
    <col min="5609" max="5609" width="11.140625" bestFit="1" customWidth="1"/>
    <col min="5610" max="5610" width="11" bestFit="1" customWidth="1"/>
    <col min="5611" max="5611" width="10.42578125" bestFit="1" customWidth="1"/>
    <col min="5612" max="5612" width="11.5703125" bestFit="1" customWidth="1"/>
    <col min="5613" max="5613" width="12" bestFit="1" customWidth="1"/>
    <col min="5614" max="5614" width="11.140625" bestFit="1" customWidth="1"/>
    <col min="5615" max="5615" width="9.85546875" bestFit="1" customWidth="1"/>
    <col min="5616" max="5616" width="11.42578125" customWidth="1"/>
    <col min="5617" max="5617" width="5.85546875" bestFit="1" customWidth="1"/>
    <col min="5618" max="5619" width="7.7109375" customWidth="1"/>
    <col min="5839" max="5839" width="13" customWidth="1"/>
    <col min="5840" max="5840" width="15.28515625" bestFit="1" customWidth="1"/>
    <col min="5841" max="5841" width="9.7109375" bestFit="1" customWidth="1"/>
    <col min="5842" max="5842" width="9.7109375" customWidth="1"/>
    <col min="5843" max="5843" width="10.5703125" bestFit="1" customWidth="1"/>
    <col min="5844" max="5844" width="11" bestFit="1" customWidth="1"/>
    <col min="5845" max="5845" width="9.7109375" customWidth="1"/>
    <col min="5846" max="5846" width="10.42578125" bestFit="1" customWidth="1"/>
    <col min="5847" max="5847" width="10.85546875" bestFit="1" customWidth="1"/>
    <col min="5848" max="5848" width="12" bestFit="1" customWidth="1"/>
    <col min="5849" max="5849" width="10.42578125" bestFit="1" customWidth="1"/>
    <col min="5850" max="5850" width="9.28515625" bestFit="1" customWidth="1"/>
    <col min="5851" max="5851" width="8.28515625" bestFit="1" customWidth="1"/>
    <col min="5852" max="5853" width="8.85546875" bestFit="1" customWidth="1"/>
    <col min="5854" max="5854" width="8.7109375" bestFit="1" customWidth="1"/>
    <col min="5855" max="5855" width="10.42578125" bestFit="1" customWidth="1"/>
    <col min="5856" max="5856" width="10" bestFit="1" customWidth="1"/>
    <col min="5857" max="5857" width="9.28515625" bestFit="1" customWidth="1"/>
    <col min="5858" max="5858" width="10" customWidth="1"/>
    <col min="5859" max="5859" width="8.7109375" bestFit="1" customWidth="1"/>
    <col min="5860" max="5860" width="7.7109375" customWidth="1"/>
    <col min="5861" max="5861" width="9.42578125" bestFit="1" customWidth="1"/>
    <col min="5862" max="5862" width="9.28515625" bestFit="1" customWidth="1"/>
    <col min="5863" max="5864" width="10.42578125" bestFit="1" customWidth="1"/>
    <col min="5865" max="5865" width="11.140625" bestFit="1" customWidth="1"/>
    <col min="5866" max="5866" width="11" bestFit="1" customWidth="1"/>
    <col min="5867" max="5867" width="10.42578125" bestFit="1" customWidth="1"/>
    <col min="5868" max="5868" width="11.5703125" bestFit="1" customWidth="1"/>
    <col min="5869" max="5869" width="12" bestFit="1" customWidth="1"/>
    <col min="5870" max="5870" width="11.140625" bestFit="1" customWidth="1"/>
    <col min="5871" max="5871" width="9.85546875" bestFit="1" customWidth="1"/>
    <col min="5872" max="5872" width="11.42578125" customWidth="1"/>
    <col min="5873" max="5873" width="5.85546875" bestFit="1" customWidth="1"/>
    <col min="5874" max="5875" width="7.7109375" customWidth="1"/>
    <col min="6095" max="6095" width="13" customWidth="1"/>
    <col min="6096" max="6096" width="15.28515625" bestFit="1" customWidth="1"/>
    <col min="6097" max="6097" width="9.7109375" bestFit="1" customWidth="1"/>
    <col min="6098" max="6098" width="9.7109375" customWidth="1"/>
    <col min="6099" max="6099" width="10.5703125" bestFit="1" customWidth="1"/>
    <col min="6100" max="6100" width="11" bestFit="1" customWidth="1"/>
    <col min="6101" max="6101" width="9.7109375" customWidth="1"/>
    <col min="6102" max="6102" width="10.42578125" bestFit="1" customWidth="1"/>
    <col min="6103" max="6103" width="10.85546875" bestFit="1" customWidth="1"/>
    <col min="6104" max="6104" width="12" bestFit="1" customWidth="1"/>
    <col min="6105" max="6105" width="10.42578125" bestFit="1" customWidth="1"/>
    <col min="6106" max="6106" width="9.28515625" bestFit="1" customWidth="1"/>
    <col min="6107" max="6107" width="8.28515625" bestFit="1" customWidth="1"/>
    <col min="6108" max="6109" width="8.85546875" bestFit="1" customWidth="1"/>
    <col min="6110" max="6110" width="8.7109375" bestFit="1" customWidth="1"/>
    <col min="6111" max="6111" width="10.42578125" bestFit="1" customWidth="1"/>
    <col min="6112" max="6112" width="10" bestFit="1" customWidth="1"/>
    <col min="6113" max="6113" width="9.28515625" bestFit="1" customWidth="1"/>
    <col min="6114" max="6114" width="10" customWidth="1"/>
    <col min="6115" max="6115" width="8.7109375" bestFit="1" customWidth="1"/>
    <col min="6116" max="6116" width="7.7109375" customWidth="1"/>
    <col min="6117" max="6117" width="9.42578125" bestFit="1" customWidth="1"/>
    <col min="6118" max="6118" width="9.28515625" bestFit="1" customWidth="1"/>
    <col min="6119" max="6120" width="10.42578125" bestFit="1" customWidth="1"/>
    <col min="6121" max="6121" width="11.140625" bestFit="1" customWidth="1"/>
    <col min="6122" max="6122" width="11" bestFit="1" customWidth="1"/>
    <col min="6123" max="6123" width="10.42578125" bestFit="1" customWidth="1"/>
    <col min="6124" max="6124" width="11.5703125" bestFit="1" customWidth="1"/>
    <col min="6125" max="6125" width="12" bestFit="1" customWidth="1"/>
    <col min="6126" max="6126" width="11.140625" bestFit="1" customWidth="1"/>
    <col min="6127" max="6127" width="9.85546875" bestFit="1" customWidth="1"/>
    <col min="6128" max="6128" width="11.42578125" customWidth="1"/>
    <col min="6129" max="6129" width="5.85546875" bestFit="1" customWidth="1"/>
    <col min="6130" max="6131" width="7.7109375" customWidth="1"/>
    <col min="6351" max="6351" width="13" customWidth="1"/>
    <col min="6352" max="6352" width="15.28515625" bestFit="1" customWidth="1"/>
    <col min="6353" max="6353" width="9.7109375" bestFit="1" customWidth="1"/>
    <col min="6354" max="6354" width="9.7109375" customWidth="1"/>
    <col min="6355" max="6355" width="10.5703125" bestFit="1" customWidth="1"/>
    <col min="6356" max="6356" width="11" bestFit="1" customWidth="1"/>
    <col min="6357" max="6357" width="9.7109375" customWidth="1"/>
    <col min="6358" max="6358" width="10.42578125" bestFit="1" customWidth="1"/>
    <col min="6359" max="6359" width="10.85546875" bestFit="1" customWidth="1"/>
    <col min="6360" max="6360" width="12" bestFit="1" customWidth="1"/>
    <col min="6361" max="6361" width="10.42578125" bestFit="1" customWidth="1"/>
    <col min="6362" max="6362" width="9.28515625" bestFit="1" customWidth="1"/>
    <col min="6363" max="6363" width="8.28515625" bestFit="1" customWidth="1"/>
    <col min="6364" max="6365" width="8.85546875" bestFit="1" customWidth="1"/>
    <col min="6366" max="6366" width="8.7109375" bestFit="1" customWidth="1"/>
    <col min="6367" max="6367" width="10.42578125" bestFit="1" customWidth="1"/>
    <col min="6368" max="6368" width="10" bestFit="1" customWidth="1"/>
    <col min="6369" max="6369" width="9.28515625" bestFit="1" customWidth="1"/>
    <col min="6370" max="6370" width="10" customWidth="1"/>
    <col min="6371" max="6371" width="8.7109375" bestFit="1" customWidth="1"/>
    <col min="6372" max="6372" width="7.7109375" customWidth="1"/>
    <col min="6373" max="6373" width="9.42578125" bestFit="1" customWidth="1"/>
    <col min="6374" max="6374" width="9.28515625" bestFit="1" customWidth="1"/>
    <col min="6375" max="6376" width="10.42578125" bestFit="1" customWidth="1"/>
    <col min="6377" max="6377" width="11.140625" bestFit="1" customWidth="1"/>
    <col min="6378" max="6378" width="11" bestFit="1" customWidth="1"/>
    <col min="6379" max="6379" width="10.42578125" bestFit="1" customWidth="1"/>
    <col min="6380" max="6380" width="11.5703125" bestFit="1" customWidth="1"/>
    <col min="6381" max="6381" width="12" bestFit="1" customWidth="1"/>
    <col min="6382" max="6382" width="11.140625" bestFit="1" customWidth="1"/>
    <col min="6383" max="6383" width="9.85546875" bestFit="1" customWidth="1"/>
    <col min="6384" max="6384" width="11.42578125" customWidth="1"/>
    <col min="6385" max="6385" width="5.85546875" bestFit="1" customWidth="1"/>
    <col min="6386" max="6387" width="7.7109375" customWidth="1"/>
    <col min="6607" max="6607" width="13" customWidth="1"/>
    <col min="6608" max="6608" width="15.28515625" bestFit="1" customWidth="1"/>
    <col min="6609" max="6609" width="9.7109375" bestFit="1" customWidth="1"/>
    <col min="6610" max="6610" width="9.7109375" customWidth="1"/>
    <col min="6611" max="6611" width="10.5703125" bestFit="1" customWidth="1"/>
    <col min="6612" max="6612" width="11" bestFit="1" customWidth="1"/>
    <col min="6613" max="6613" width="9.7109375" customWidth="1"/>
    <col min="6614" max="6614" width="10.42578125" bestFit="1" customWidth="1"/>
    <col min="6615" max="6615" width="10.85546875" bestFit="1" customWidth="1"/>
    <col min="6616" max="6616" width="12" bestFit="1" customWidth="1"/>
    <col min="6617" max="6617" width="10.42578125" bestFit="1" customWidth="1"/>
    <col min="6618" max="6618" width="9.28515625" bestFit="1" customWidth="1"/>
    <col min="6619" max="6619" width="8.28515625" bestFit="1" customWidth="1"/>
    <col min="6620" max="6621" width="8.85546875" bestFit="1" customWidth="1"/>
    <col min="6622" max="6622" width="8.7109375" bestFit="1" customWidth="1"/>
    <col min="6623" max="6623" width="10.42578125" bestFit="1" customWidth="1"/>
    <col min="6624" max="6624" width="10" bestFit="1" customWidth="1"/>
    <col min="6625" max="6625" width="9.28515625" bestFit="1" customWidth="1"/>
    <col min="6626" max="6626" width="10" customWidth="1"/>
    <col min="6627" max="6627" width="8.7109375" bestFit="1" customWidth="1"/>
    <col min="6628" max="6628" width="7.7109375" customWidth="1"/>
    <col min="6629" max="6629" width="9.42578125" bestFit="1" customWidth="1"/>
    <col min="6630" max="6630" width="9.28515625" bestFit="1" customWidth="1"/>
    <col min="6631" max="6632" width="10.42578125" bestFit="1" customWidth="1"/>
    <col min="6633" max="6633" width="11.140625" bestFit="1" customWidth="1"/>
    <col min="6634" max="6634" width="11" bestFit="1" customWidth="1"/>
    <col min="6635" max="6635" width="10.42578125" bestFit="1" customWidth="1"/>
    <col min="6636" max="6636" width="11.5703125" bestFit="1" customWidth="1"/>
    <col min="6637" max="6637" width="12" bestFit="1" customWidth="1"/>
    <col min="6638" max="6638" width="11.140625" bestFit="1" customWidth="1"/>
    <col min="6639" max="6639" width="9.85546875" bestFit="1" customWidth="1"/>
    <col min="6640" max="6640" width="11.42578125" customWidth="1"/>
    <col min="6641" max="6641" width="5.85546875" bestFit="1" customWidth="1"/>
    <col min="6642" max="6643" width="7.7109375" customWidth="1"/>
    <col min="6863" max="6863" width="13" customWidth="1"/>
    <col min="6864" max="6864" width="15.28515625" bestFit="1" customWidth="1"/>
    <col min="6865" max="6865" width="9.7109375" bestFit="1" customWidth="1"/>
    <col min="6866" max="6866" width="9.7109375" customWidth="1"/>
    <col min="6867" max="6867" width="10.5703125" bestFit="1" customWidth="1"/>
    <col min="6868" max="6868" width="11" bestFit="1" customWidth="1"/>
    <col min="6869" max="6869" width="9.7109375" customWidth="1"/>
    <col min="6870" max="6870" width="10.42578125" bestFit="1" customWidth="1"/>
    <col min="6871" max="6871" width="10.85546875" bestFit="1" customWidth="1"/>
    <col min="6872" max="6872" width="12" bestFit="1" customWidth="1"/>
    <col min="6873" max="6873" width="10.42578125" bestFit="1" customWidth="1"/>
    <col min="6874" max="6874" width="9.28515625" bestFit="1" customWidth="1"/>
    <col min="6875" max="6875" width="8.28515625" bestFit="1" customWidth="1"/>
    <col min="6876" max="6877" width="8.85546875" bestFit="1" customWidth="1"/>
    <col min="6878" max="6878" width="8.7109375" bestFit="1" customWidth="1"/>
    <col min="6879" max="6879" width="10.42578125" bestFit="1" customWidth="1"/>
    <col min="6880" max="6880" width="10" bestFit="1" customWidth="1"/>
    <col min="6881" max="6881" width="9.28515625" bestFit="1" customWidth="1"/>
    <col min="6882" max="6882" width="10" customWidth="1"/>
    <col min="6883" max="6883" width="8.7109375" bestFit="1" customWidth="1"/>
    <col min="6884" max="6884" width="7.7109375" customWidth="1"/>
    <col min="6885" max="6885" width="9.42578125" bestFit="1" customWidth="1"/>
    <col min="6886" max="6886" width="9.28515625" bestFit="1" customWidth="1"/>
    <col min="6887" max="6888" width="10.42578125" bestFit="1" customWidth="1"/>
    <col min="6889" max="6889" width="11.140625" bestFit="1" customWidth="1"/>
    <col min="6890" max="6890" width="11" bestFit="1" customWidth="1"/>
    <col min="6891" max="6891" width="10.42578125" bestFit="1" customWidth="1"/>
    <col min="6892" max="6892" width="11.5703125" bestFit="1" customWidth="1"/>
    <col min="6893" max="6893" width="12" bestFit="1" customWidth="1"/>
    <col min="6894" max="6894" width="11.140625" bestFit="1" customWidth="1"/>
    <col min="6895" max="6895" width="9.85546875" bestFit="1" customWidth="1"/>
    <col min="6896" max="6896" width="11.42578125" customWidth="1"/>
    <col min="6897" max="6897" width="5.85546875" bestFit="1" customWidth="1"/>
    <col min="6898" max="6899" width="7.7109375" customWidth="1"/>
    <col min="7119" max="7119" width="13" customWidth="1"/>
    <col min="7120" max="7120" width="15.28515625" bestFit="1" customWidth="1"/>
    <col min="7121" max="7121" width="9.7109375" bestFit="1" customWidth="1"/>
    <col min="7122" max="7122" width="9.7109375" customWidth="1"/>
    <col min="7123" max="7123" width="10.5703125" bestFit="1" customWidth="1"/>
    <col min="7124" max="7124" width="11" bestFit="1" customWidth="1"/>
    <col min="7125" max="7125" width="9.7109375" customWidth="1"/>
    <col min="7126" max="7126" width="10.42578125" bestFit="1" customWidth="1"/>
    <col min="7127" max="7127" width="10.85546875" bestFit="1" customWidth="1"/>
    <col min="7128" max="7128" width="12" bestFit="1" customWidth="1"/>
    <col min="7129" max="7129" width="10.42578125" bestFit="1" customWidth="1"/>
    <col min="7130" max="7130" width="9.28515625" bestFit="1" customWidth="1"/>
    <col min="7131" max="7131" width="8.28515625" bestFit="1" customWidth="1"/>
    <col min="7132" max="7133" width="8.85546875" bestFit="1" customWidth="1"/>
    <col min="7134" max="7134" width="8.7109375" bestFit="1" customWidth="1"/>
    <col min="7135" max="7135" width="10.42578125" bestFit="1" customWidth="1"/>
    <col min="7136" max="7136" width="10" bestFit="1" customWidth="1"/>
    <col min="7137" max="7137" width="9.28515625" bestFit="1" customWidth="1"/>
    <col min="7138" max="7138" width="10" customWidth="1"/>
    <col min="7139" max="7139" width="8.7109375" bestFit="1" customWidth="1"/>
    <col min="7140" max="7140" width="7.7109375" customWidth="1"/>
    <col min="7141" max="7141" width="9.42578125" bestFit="1" customWidth="1"/>
    <col min="7142" max="7142" width="9.28515625" bestFit="1" customWidth="1"/>
    <col min="7143" max="7144" width="10.42578125" bestFit="1" customWidth="1"/>
    <col min="7145" max="7145" width="11.140625" bestFit="1" customWidth="1"/>
    <col min="7146" max="7146" width="11" bestFit="1" customWidth="1"/>
    <col min="7147" max="7147" width="10.42578125" bestFit="1" customWidth="1"/>
    <col min="7148" max="7148" width="11.5703125" bestFit="1" customWidth="1"/>
    <col min="7149" max="7149" width="12" bestFit="1" customWidth="1"/>
    <col min="7150" max="7150" width="11.140625" bestFit="1" customWidth="1"/>
    <col min="7151" max="7151" width="9.85546875" bestFit="1" customWidth="1"/>
    <col min="7152" max="7152" width="11.42578125" customWidth="1"/>
    <col min="7153" max="7153" width="5.85546875" bestFit="1" customWidth="1"/>
    <col min="7154" max="7155" width="7.7109375" customWidth="1"/>
    <col min="7375" max="7375" width="13" customWidth="1"/>
    <col min="7376" max="7376" width="15.28515625" bestFit="1" customWidth="1"/>
    <col min="7377" max="7377" width="9.7109375" bestFit="1" customWidth="1"/>
    <col min="7378" max="7378" width="9.7109375" customWidth="1"/>
    <col min="7379" max="7379" width="10.5703125" bestFit="1" customWidth="1"/>
    <col min="7380" max="7380" width="11" bestFit="1" customWidth="1"/>
    <col min="7381" max="7381" width="9.7109375" customWidth="1"/>
    <col min="7382" max="7382" width="10.42578125" bestFit="1" customWidth="1"/>
    <col min="7383" max="7383" width="10.85546875" bestFit="1" customWidth="1"/>
    <col min="7384" max="7384" width="12" bestFit="1" customWidth="1"/>
    <col min="7385" max="7385" width="10.42578125" bestFit="1" customWidth="1"/>
    <col min="7386" max="7386" width="9.28515625" bestFit="1" customWidth="1"/>
    <col min="7387" max="7387" width="8.28515625" bestFit="1" customWidth="1"/>
    <col min="7388" max="7389" width="8.85546875" bestFit="1" customWidth="1"/>
    <col min="7390" max="7390" width="8.7109375" bestFit="1" customWidth="1"/>
    <col min="7391" max="7391" width="10.42578125" bestFit="1" customWidth="1"/>
    <col min="7392" max="7392" width="10" bestFit="1" customWidth="1"/>
    <col min="7393" max="7393" width="9.28515625" bestFit="1" customWidth="1"/>
    <col min="7394" max="7394" width="10" customWidth="1"/>
    <col min="7395" max="7395" width="8.7109375" bestFit="1" customWidth="1"/>
    <col min="7396" max="7396" width="7.7109375" customWidth="1"/>
    <col min="7397" max="7397" width="9.42578125" bestFit="1" customWidth="1"/>
    <col min="7398" max="7398" width="9.28515625" bestFit="1" customWidth="1"/>
    <col min="7399" max="7400" width="10.42578125" bestFit="1" customWidth="1"/>
    <col min="7401" max="7401" width="11.140625" bestFit="1" customWidth="1"/>
    <col min="7402" max="7402" width="11" bestFit="1" customWidth="1"/>
    <col min="7403" max="7403" width="10.42578125" bestFit="1" customWidth="1"/>
    <col min="7404" max="7404" width="11.5703125" bestFit="1" customWidth="1"/>
    <col min="7405" max="7405" width="12" bestFit="1" customWidth="1"/>
    <col min="7406" max="7406" width="11.140625" bestFit="1" customWidth="1"/>
    <col min="7407" max="7407" width="9.85546875" bestFit="1" customWidth="1"/>
    <col min="7408" max="7408" width="11.42578125" customWidth="1"/>
    <col min="7409" max="7409" width="5.85546875" bestFit="1" customWidth="1"/>
    <col min="7410" max="7411" width="7.7109375" customWidth="1"/>
    <col min="7631" max="7631" width="13" customWidth="1"/>
    <col min="7632" max="7632" width="15.28515625" bestFit="1" customWidth="1"/>
    <col min="7633" max="7633" width="9.7109375" bestFit="1" customWidth="1"/>
    <col min="7634" max="7634" width="9.7109375" customWidth="1"/>
    <col min="7635" max="7635" width="10.5703125" bestFit="1" customWidth="1"/>
    <col min="7636" max="7636" width="11" bestFit="1" customWidth="1"/>
    <col min="7637" max="7637" width="9.7109375" customWidth="1"/>
    <col min="7638" max="7638" width="10.42578125" bestFit="1" customWidth="1"/>
    <col min="7639" max="7639" width="10.85546875" bestFit="1" customWidth="1"/>
    <col min="7640" max="7640" width="12" bestFit="1" customWidth="1"/>
    <col min="7641" max="7641" width="10.42578125" bestFit="1" customWidth="1"/>
    <col min="7642" max="7642" width="9.28515625" bestFit="1" customWidth="1"/>
    <col min="7643" max="7643" width="8.28515625" bestFit="1" customWidth="1"/>
    <col min="7644" max="7645" width="8.85546875" bestFit="1" customWidth="1"/>
    <col min="7646" max="7646" width="8.7109375" bestFit="1" customWidth="1"/>
    <col min="7647" max="7647" width="10.42578125" bestFit="1" customWidth="1"/>
    <col min="7648" max="7648" width="10" bestFit="1" customWidth="1"/>
    <col min="7649" max="7649" width="9.28515625" bestFit="1" customWidth="1"/>
    <col min="7650" max="7650" width="10" customWidth="1"/>
    <col min="7651" max="7651" width="8.7109375" bestFit="1" customWidth="1"/>
    <col min="7652" max="7652" width="7.7109375" customWidth="1"/>
    <col min="7653" max="7653" width="9.42578125" bestFit="1" customWidth="1"/>
    <col min="7654" max="7654" width="9.28515625" bestFit="1" customWidth="1"/>
    <col min="7655" max="7656" width="10.42578125" bestFit="1" customWidth="1"/>
    <col min="7657" max="7657" width="11.140625" bestFit="1" customWidth="1"/>
    <col min="7658" max="7658" width="11" bestFit="1" customWidth="1"/>
    <col min="7659" max="7659" width="10.42578125" bestFit="1" customWidth="1"/>
    <col min="7660" max="7660" width="11.5703125" bestFit="1" customWidth="1"/>
    <col min="7661" max="7661" width="12" bestFit="1" customWidth="1"/>
    <col min="7662" max="7662" width="11.140625" bestFit="1" customWidth="1"/>
    <col min="7663" max="7663" width="9.85546875" bestFit="1" customWidth="1"/>
    <col min="7664" max="7664" width="11.42578125" customWidth="1"/>
    <col min="7665" max="7665" width="5.85546875" bestFit="1" customWidth="1"/>
    <col min="7666" max="7667" width="7.7109375" customWidth="1"/>
    <col min="7887" max="7887" width="13" customWidth="1"/>
    <col min="7888" max="7888" width="15.28515625" bestFit="1" customWidth="1"/>
    <col min="7889" max="7889" width="9.7109375" bestFit="1" customWidth="1"/>
    <col min="7890" max="7890" width="9.7109375" customWidth="1"/>
    <col min="7891" max="7891" width="10.5703125" bestFit="1" customWidth="1"/>
    <col min="7892" max="7892" width="11" bestFit="1" customWidth="1"/>
    <col min="7893" max="7893" width="9.7109375" customWidth="1"/>
    <col min="7894" max="7894" width="10.42578125" bestFit="1" customWidth="1"/>
    <col min="7895" max="7895" width="10.85546875" bestFit="1" customWidth="1"/>
    <col min="7896" max="7896" width="12" bestFit="1" customWidth="1"/>
    <col min="7897" max="7897" width="10.42578125" bestFit="1" customWidth="1"/>
    <col min="7898" max="7898" width="9.28515625" bestFit="1" customWidth="1"/>
    <col min="7899" max="7899" width="8.28515625" bestFit="1" customWidth="1"/>
    <col min="7900" max="7901" width="8.85546875" bestFit="1" customWidth="1"/>
    <col min="7902" max="7902" width="8.7109375" bestFit="1" customWidth="1"/>
    <col min="7903" max="7903" width="10.42578125" bestFit="1" customWidth="1"/>
    <col min="7904" max="7904" width="10" bestFit="1" customWidth="1"/>
    <col min="7905" max="7905" width="9.28515625" bestFit="1" customWidth="1"/>
    <col min="7906" max="7906" width="10" customWidth="1"/>
    <col min="7907" max="7907" width="8.7109375" bestFit="1" customWidth="1"/>
    <col min="7908" max="7908" width="7.7109375" customWidth="1"/>
    <col min="7909" max="7909" width="9.42578125" bestFit="1" customWidth="1"/>
    <col min="7910" max="7910" width="9.28515625" bestFit="1" customWidth="1"/>
    <col min="7911" max="7912" width="10.42578125" bestFit="1" customWidth="1"/>
    <col min="7913" max="7913" width="11.140625" bestFit="1" customWidth="1"/>
    <col min="7914" max="7914" width="11" bestFit="1" customWidth="1"/>
    <col min="7915" max="7915" width="10.42578125" bestFit="1" customWidth="1"/>
    <col min="7916" max="7916" width="11.5703125" bestFit="1" customWidth="1"/>
    <col min="7917" max="7917" width="12" bestFit="1" customWidth="1"/>
    <col min="7918" max="7918" width="11.140625" bestFit="1" customWidth="1"/>
    <col min="7919" max="7919" width="9.85546875" bestFit="1" customWidth="1"/>
    <col min="7920" max="7920" width="11.42578125" customWidth="1"/>
    <col min="7921" max="7921" width="5.85546875" bestFit="1" customWidth="1"/>
    <col min="7922" max="7923" width="7.7109375" customWidth="1"/>
    <col min="8143" max="8143" width="13" customWidth="1"/>
    <col min="8144" max="8144" width="15.28515625" bestFit="1" customWidth="1"/>
    <col min="8145" max="8145" width="9.7109375" bestFit="1" customWidth="1"/>
    <col min="8146" max="8146" width="9.7109375" customWidth="1"/>
    <col min="8147" max="8147" width="10.5703125" bestFit="1" customWidth="1"/>
    <col min="8148" max="8148" width="11" bestFit="1" customWidth="1"/>
    <col min="8149" max="8149" width="9.7109375" customWidth="1"/>
    <col min="8150" max="8150" width="10.42578125" bestFit="1" customWidth="1"/>
    <col min="8151" max="8151" width="10.85546875" bestFit="1" customWidth="1"/>
    <col min="8152" max="8152" width="12" bestFit="1" customWidth="1"/>
    <col min="8153" max="8153" width="10.42578125" bestFit="1" customWidth="1"/>
    <col min="8154" max="8154" width="9.28515625" bestFit="1" customWidth="1"/>
    <col min="8155" max="8155" width="8.28515625" bestFit="1" customWidth="1"/>
    <col min="8156" max="8157" width="8.85546875" bestFit="1" customWidth="1"/>
    <col min="8158" max="8158" width="8.7109375" bestFit="1" customWidth="1"/>
    <col min="8159" max="8159" width="10.42578125" bestFit="1" customWidth="1"/>
    <col min="8160" max="8160" width="10" bestFit="1" customWidth="1"/>
    <col min="8161" max="8161" width="9.28515625" bestFit="1" customWidth="1"/>
    <col min="8162" max="8162" width="10" customWidth="1"/>
    <col min="8163" max="8163" width="8.7109375" bestFit="1" customWidth="1"/>
    <col min="8164" max="8164" width="7.7109375" customWidth="1"/>
    <col min="8165" max="8165" width="9.42578125" bestFit="1" customWidth="1"/>
    <col min="8166" max="8166" width="9.28515625" bestFit="1" customWidth="1"/>
    <col min="8167" max="8168" width="10.42578125" bestFit="1" customWidth="1"/>
    <col min="8169" max="8169" width="11.140625" bestFit="1" customWidth="1"/>
    <col min="8170" max="8170" width="11" bestFit="1" customWidth="1"/>
    <col min="8171" max="8171" width="10.42578125" bestFit="1" customWidth="1"/>
    <col min="8172" max="8172" width="11.5703125" bestFit="1" customWidth="1"/>
    <col min="8173" max="8173" width="12" bestFit="1" customWidth="1"/>
    <col min="8174" max="8174" width="11.140625" bestFit="1" customWidth="1"/>
    <col min="8175" max="8175" width="9.85546875" bestFit="1" customWidth="1"/>
    <col min="8176" max="8176" width="11.42578125" customWidth="1"/>
    <col min="8177" max="8177" width="5.85546875" bestFit="1" customWidth="1"/>
    <col min="8178" max="8179" width="7.7109375" customWidth="1"/>
    <col min="8399" max="8399" width="13" customWidth="1"/>
    <col min="8400" max="8400" width="15.28515625" bestFit="1" customWidth="1"/>
    <col min="8401" max="8401" width="9.7109375" bestFit="1" customWidth="1"/>
    <col min="8402" max="8402" width="9.7109375" customWidth="1"/>
    <col min="8403" max="8403" width="10.5703125" bestFit="1" customWidth="1"/>
    <col min="8404" max="8404" width="11" bestFit="1" customWidth="1"/>
    <col min="8405" max="8405" width="9.7109375" customWidth="1"/>
    <col min="8406" max="8406" width="10.42578125" bestFit="1" customWidth="1"/>
    <col min="8407" max="8407" width="10.85546875" bestFit="1" customWidth="1"/>
    <col min="8408" max="8408" width="12" bestFit="1" customWidth="1"/>
    <col min="8409" max="8409" width="10.42578125" bestFit="1" customWidth="1"/>
    <col min="8410" max="8410" width="9.28515625" bestFit="1" customWidth="1"/>
    <col min="8411" max="8411" width="8.28515625" bestFit="1" customWidth="1"/>
    <col min="8412" max="8413" width="8.85546875" bestFit="1" customWidth="1"/>
    <col min="8414" max="8414" width="8.7109375" bestFit="1" customWidth="1"/>
    <col min="8415" max="8415" width="10.42578125" bestFit="1" customWidth="1"/>
    <col min="8416" max="8416" width="10" bestFit="1" customWidth="1"/>
    <col min="8417" max="8417" width="9.28515625" bestFit="1" customWidth="1"/>
    <col min="8418" max="8418" width="10" customWidth="1"/>
    <col min="8419" max="8419" width="8.7109375" bestFit="1" customWidth="1"/>
    <col min="8420" max="8420" width="7.7109375" customWidth="1"/>
    <col min="8421" max="8421" width="9.42578125" bestFit="1" customWidth="1"/>
    <col min="8422" max="8422" width="9.28515625" bestFit="1" customWidth="1"/>
    <col min="8423" max="8424" width="10.42578125" bestFit="1" customWidth="1"/>
    <col min="8425" max="8425" width="11.140625" bestFit="1" customWidth="1"/>
    <col min="8426" max="8426" width="11" bestFit="1" customWidth="1"/>
    <col min="8427" max="8427" width="10.42578125" bestFit="1" customWidth="1"/>
    <col min="8428" max="8428" width="11.5703125" bestFit="1" customWidth="1"/>
    <col min="8429" max="8429" width="12" bestFit="1" customWidth="1"/>
    <col min="8430" max="8430" width="11.140625" bestFit="1" customWidth="1"/>
    <col min="8431" max="8431" width="9.85546875" bestFit="1" customWidth="1"/>
    <col min="8432" max="8432" width="11.42578125" customWidth="1"/>
    <col min="8433" max="8433" width="5.85546875" bestFit="1" customWidth="1"/>
    <col min="8434" max="8435" width="7.7109375" customWidth="1"/>
    <col min="8655" max="8655" width="13" customWidth="1"/>
    <col min="8656" max="8656" width="15.28515625" bestFit="1" customWidth="1"/>
    <col min="8657" max="8657" width="9.7109375" bestFit="1" customWidth="1"/>
    <col min="8658" max="8658" width="9.7109375" customWidth="1"/>
    <col min="8659" max="8659" width="10.5703125" bestFit="1" customWidth="1"/>
    <col min="8660" max="8660" width="11" bestFit="1" customWidth="1"/>
    <col min="8661" max="8661" width="9.7109375" customWidth="1"/>
    <col min="8662" max="8662" width="10.42578125" bestFit="1" customWidth="1"/>
    <col min="8663" max="8663" width="10.85546875" bestFit="1" customWidth="1"/>
    <col min="8664" max="8664" width="12" bestFit="1" customWidth="1"/>
    <col min="8665" max="8665" width="10.42578125" bestFit="1" customWidth="1"/>
    <col min="8666" max="8666" width="9.28515625" bestFit="1" customWidth="1"/>
    <col min="8667" max="8667" width="8.28515625" bestFit="1" customWidth="1"/>
    <col min="8668" max="8669" width="8.85546875" bestFit="1" customWidth="1"/>
    <col min="8670" max="8670" width="8.7109375" bestFit="1" customWidth="1"/>
    <col min="8671" max="8671" width="10.42578125" bestFit="1" customWidth="1"/>
    <col min="8672" max="8672" width="10" bestFit="1" customWidth="1"/>
    <col min="8673" max="8673" width="9.28515625" bestFit="1" customWidth="1"/>
    <col min="8674" max="8674" width="10" customWidth="1"/>
    <col min="8675" max="8675" width="8.7109375" bestFit="1" customWidth="1"/>
    <col min="8676" max="8676" width="7.7109375" customWidth="1"/>
    <col min="8677" max="8677" width="9.42578125" bestFit="1" customWidth="1"/>
    <col min="8678" max="8678" width="9.28515625" bestFit="1" customWidth="1"/>
    <col min="8679" max="8680" width="10.42578125" bestFit="1" customWidth="1"/>
    <col min="8681" max="8681" width="11.140625" bestFit="1" customWidth="1"/>
    <col min="8682" max="8682" width="11" bestFit="1" customWidth="1"/>
    <col min="8683" max="8683" width="10.42578125" bestFit="1" customWidth="1"/>
    <col min="8684" max="8684" width="11.5703125" bestFit="1" customWidth="1"/>
    <col min="8685" max="8685" width="12" bestFit="1" customWidth="1"/>
    <col min="8686" max="8686" width="11.140625" bestFit="1" customWidth="1"/>
    <col min="8687" max="8687" width="9.85546875" bestFit="1" customWidth="1"/>
    <col min="8688" max="8688" width="11.42578125" customWidth="1"/>
    <col min="8689" max="8689" width="5.85546875" bestFit="1" customWidth="1"/>
    <col min="8690" max="8691" width="7.7109375" customWidth="1"/>
    <col min="8911" max="8911" width="13" customWidth="1"/>
    <col min="8912" max="8912" width="15.28515625" bestFit="1" customWidth="1"/>
    <col min="8913" max="8913" width="9.7109375" bestFit="1" customWidth="1"/>
    <col min="8914" max="8914" width="9.7109375" customWidth="1"/>
    <col min="8915" max="8915" width="10.5703125" bestFit="1" customWidth="1"/>
    <col min="8916" max="8916" width="11" bestFit="1" customWidth="1"/>
    <col min="8917" max="8917" width="9.7109375" customWidth="1"/>
    <col min="8918" max="8918" width="10.42578125" bestFit="1" customWidth="1"/>
    <col min="8919" max="8919" width="10.85546875" bestFit="1" customWidth="1"/>
    <col min="8920" max="8920" width="12" bestFit="1" customWidth="1"/>
    <col min="8921" max="8921" width="10.42578125" bestFit="1" customWidth="1"/>
    <col min="8922" max="8922" width="9.28515625" bestFit="1" customWidth="1"/>
    <col min="8923" max="8923" width="8.28515625" bestFit="1" customWidth="1"/>
    <col min="8924" max="8925" width="8.85546875" bestFit="1" customWidth="1"/>
    <col min="8926" max="8926" width="8.7109375" bestFit="1" customWidth="1"/>
    <col min="8927" max="8927" width="10.42578125" bestFit="1" customWidth="1"/>
    <col min="8928" max="8928" width="10" bestFit="1" customWidth="1"/>
    <col min="8929" max="8929" width="9.28515625" bestFit="1" customWidth="1"/>
    <col min="8930" max="8930" width="10" customWidth="1"/>
    <col min="8931" max="8931" width="8.7109375" bestFit="1" customWidth="1"/>
    <col min="8932" max="8932" width="7.7109375" customWidth="1"/>
    <col min="8933" max="8933" width="9.42578125" bestFit="1" customWidth="1"/>
    <col min="8934" max="8934" width="9.28515625" bestFit="1" customWidth="1"/>
    <col min="8935" max="8936" width="10.42578125" bestFit="1" customWidth="1"/>
    <col min="8937" max="8937" width="11.140625" bestFit="1" customWidth="1"/>
    <col min="8938" max="8938" width="11" bestFit="1" customWidth="1"/>
    <col min="8939" max="8939" width="10.42578125" bestFit="1" customWidth="1"/>
    <col min="8940" max="8940" width="11.5703125" bestFit="1" customWidth="1"/>
    <col min="8941" max="8941" width="12" bestFit="1" customWidth="1"/>
    <col min="8942" max="8942" width="11.140625" bestFit="1" customWidth="1"/>
    <col min="8943" max="8943" width="9.85546875" bestFit="1" customWidth="1"/>
    <col min="8944" max="8944" width="11.42578125" customWidth="1"/>
    <col min="8945" max="8945" width="5.85546875" bestFit="1" customWidth="1"/>
    <col min="8946" max="8947" width="7.7109375" customWidth="1"/>
    <col min="9167" max="9167" width="13" customWidth="1"/>
    <col min="9168" max="9168" width="15.28515625" bestFit="1" customWidth="1"/>
    <col min="9169" max="9169" width="9.7109375" bestFit="1" customWidth="1"/>
    <col min="9170" max="9170" width="9.7109375" customWidth="1"/>
    <col min="9171" max="9171" width="10.5703125" bestFit="1" customWidth="1"/>
    <col min="9172" max="9172" width="11" bestFit="1" customWidth="1"/>
    <col min="9173" max="9173" width="9.7109375" customWidth="1"/>
    <col min="9174" max="9174" width="10.42578125" bestFit="1" customWidth="1"/>
    <col min="9175" max="9175" width="10.85546875" bestFit="1" customWidth="1"/>
    <col min="9176" max="9176" width="12" bestFit="1" customWidth="1"/>
    <col min="9177" max="9177" width="10.42578125" bestFit="1" customWidth="1"/>
    <col min="9178" max="9178" width="9.28515625" bestFit="1" customWidth="1"/>
    <col min="9179" max="9179" width="8.28515625" bestFit="1" customWidth="1"/>
    <col min="9180" max="9181" width="8.85546875" bestFit="1" customWidth="1"/>
    <col min="9182" max="9182" width="8.7109375" bestFit="1" customWidth="1"/>
    <col min="9183" max="9183" width="10.42578125" bestFit="1" customWidth="1"/>
    <col min="9184" max="9184" width="10" bestFit="1" customWidth="1"/>
    <col min="9185" max="9185" width="9.28515625" bestFit="1" customWidth="1"/>
    <col min="9186" max="9186" width="10" customWidth="1"/>
    <col min="9187" max="9187" width="8.7109375" bestFit="1" customWidth="1"/>
    <col min="9188" max="9188" width="7.7109375" customWidth="1"/>
    <col min="9189" max="9189" width="9.42578125" bestFit="1" customWidth="1"/>
    <col min="9190" max="9190" width="9.28515625" bestFit="1" customWidth="1"/>
    <col min="9191" max="9192" width="10.42578125" bestFit="1" customWidth="1"/>
    <col min="9193" max="9193" width="11.140625" bestFit="1" customWidth="1"/>
    <col min="9194" max="9194" width="11" bestFit="1" customWidth="1"/>
    <col min="9195" max="9195" width="10.42578125" bestFit="1" customWidth="1"/>
    <col min="9196" max="9196" width="11.5703125" bestFit="1" customWidth="1"/>
    <col min="9197" max="9197" width="12" bestFit="1" customWidth="1"/>
    <col min="9198" max="9198" width="11.140625" bestFit="1" customWidth="1"/>
    <col min="9199" max="9199" width="9.85546875" bestFit="1" customWidth="1"/>
    <col min="9200" max="9200" width="11.42578125" customWidth="1"/>
    <col min="9201" max="9201" width="5.85546875" bestFit="1" customWidth="1"/>
    <col min="9202" max="9203" width="7.7109375" customWidth="1"/>
    <col min="9423" max="9423" width="13" customWidth="1"/>
    <col min="9424" max="9424" width="15.28515625" bestFit="1" customWidth="1"/>
    <col min="9425" max="9425" width="9.7109375" bestFit="1" customWidth="1"/>
    <col min="9426" max="9426" width="9.7109375" customWidth="1"/>
    <col min="9427" max="9427" width="10.5703125" bestFit="1" customWidth="1"/>
    <col min="9428" max="9428" width="11" bestFit="1" customWidth="1"/>
    <col min="9429" max="9429" width="9.7109375" customWidth="1"/>
    <col min="9430" max="9430" width="10.42578125" bestFit="1" customWidth="1"/>
    <col min="9431" max="9431" width="10.85546875" bestFit="1" customWidth="1"/>
    <col min="9432" max="9432" width="12" bestFit="1" customWidth="1"/>
    <col min="9433" max="9433" width="10.42578125" bestFit="1" customWidth="1"/>
    <col min="9434" max="9434" width="9.28515625" bestFit="1" customWidth="1"/>
    <col min="9435" max="9435" width="8.28515625" bestFit="1" customWidth="1"/>
    <col min="9436" max="9437" width="8.85546875" bestFit="1" customWidth="1"/>
    <col min="9438" max="9438" width="8.7109375" bestFit="1" customWidth="1"/>
    <col min="9439" max="9439" width="10.42578125" bestFit="1" customWidth="1"/>
    <col min="9440" max="9440" width="10" bestFit="1" customWidth="1"/>
    <col min="9441" max="9441" width="9.28515625" bestFit="1" customWidth="1"/>
    <col min="9442" max="9442" width="10" customWidth="1"/>
    <col min="9443" max="9443" width="8.7109375" bestFit="1" customWidth="1"/>
    <col min="9444" max="9444" width="7.7109375" customWidth="1"/>
    <col min="9445" max="9445" width="9.42578125" bestFit="1" customWidth="1"/>
    <col min="9446" max="9446" width="9.28515625" bestFit="1" customWidth="1"/>
    <col min="9447" max="9448" width="10.42578125" bestFit="1" customWidth="1"/>
    <col min="9449" max="9449" width="11.140625" bestFit="1" customWidth="1"/>
    <col min="9450" max="9450" width="11" bestFit="1" customWidth="1"/>
    <col min="9451" max="9451" width="10.42578125" bestFit="1" customWidth="1"/>
    <col min="9452" max="9452" width="11.5703125" bestFit="1" customWidth="1"/>
    <col min="9453" max="9453" width="12" bestFit="1" customWidth="1"/>
    <col min="9454" max="9454" width="11.140625" bestFit="1" customWidth="1"/>
    <col min="9455" max="9455" width="9.85546875" bestFit="1" customWidth="1"/>
    <col min="9456" max="9456" width="11.42578125" customWidth="1"/>
    <col min="9457" max="9457" width="5.85546875" bestFit="1" customWidth="1"/>
    <col min="9458" max="9459" width="7.7109375" customWidth="1"/>
    <col min="9679" max="9679" width="13" customWidth="1"/>
    <col min="9680" max="9680" width="15.28515625" bestFit="1" customWidth="1"/>
    <col min="9681" max="9681" width="9.7109375" bestFit="1" customWidth="1"/>
    <col min="9682" max="9682" width="9.7109375" customWidth="1"/>
    <col min="9683" max="9683" width="10.5703125" bestFit="1" customWidth="1"/>
    <col min="9684" max="9684" width="11" bestFit="1" customWidth="1"/>
    <col min="9685" max="9685" width="9.7109375" customWidth="1"/>
    <col min="9686" max="9686" width="10.42578125" bestFit="1" customWidth="1"/>
    <col min="9687" max="9687" width="10.85546875" bestFit="1" customWidth="1"/>
    <col min="9688" max="9688" width="12" bestFit="1" customWidth="1"/>
    <col min="9689" max="9689" width="10.42578125" bestFit="1" customWidth="1"/>
    <col min="9690" max="9690" width="9.28515625" bestFit="1" customWidth="1"/>
    <col min="9691" max="9691" width="8.28515625" bestFit="1" customWidth="1"/>
    <col min="9692" max="9693" width="8.85546875" bestFit="1" customWidth="1"/>
    <col min="9694" max="9694" width="8.7109375" bestFit="1" customWidth="1"/>
    <col min="9695" max="9695" width="10.42578125" bestFit="1" customWidth="1"/>
    <col min="9696" max="9696" width="10" bestFit="1" customWidth="1"/>
    <col min="9697" max="9697" width="9.28515625" bestFit="1" customWidth="1"/>
    <col min="9698" max="9698" width="10" customWidth="1"/>
    <col min="9699" max="9699" width="8.7109375" bestFit="1" customWidth="1"/>
    <col min="9700" max="9700" width="7.7109375" customWidth="1"/>
    <col min="9701" max="9701" width="9.42578125" bestFit="1" customWidth="1"/>
    <col min="9702" max="9702" width="9.28515625" bestFit="1" customWidth="1"/>
    <col min="9703" max="9704" width="10.42578125" bestFit="1" customWidth="1"/>
    <col min="9705" max="9705" width="11.140625" bestFit="1" customWidth="1"/>
    <col min="9706" max="9706" width="11" bestFit="1" customWidth="1"/>
    <col min="9707" max="9707" width="10.42578125" bestFit="1" customWidth="1"/>
    <col min="9708" max="9708" width="11.5703125" bestFit="1" customWidth="1"/>
    <col min="9709" max="9709" width="12" bestFit="1" customWidth="1"/>
    <col min="9710" max="9710" width="11.140625" bestFit="1" customWidth="1"/>
    <col min="9711" max="9711" width="9.85546875" bestFit="1" customWidth="1"/>
    <col min="9712" max="9712" width="11.42578125" customWidth="1"/>
    <col min="9713" max="9713" width="5.85546875" bestFit="1" customWidth="1"/>
    <col min="9714" max="9715" width="7.7109375" customWidth="1"/>
    <col min="9935" max="9935" width="13" customWidth="1"/>
    <col min="9936" max="9936" width="15.28515625" bestFit="1" customWidth="1"/>
    <col min="9937" max="9937" width="9.7109375" bestFit="1" customWidth="1"/>
    <col min="9938" max="9938" width="9.7109375" customWidth="1"/>
    <col min="9939" max="9939" width="10.5703125" bestFit="1" customWidth="1"/>
    <col min="9940" max="9940" width="11" bestFit="1" customWidth="1"/>
    <col min="9941" max="9941" width="9.7109375" customWidth="1"/>
    <col min="9942" max="9942" width="10.42578125" bestFit="1" customWidth="1"/>
    <col min="9943" max="9943" width="10.85546875" bestFit="1" customWidth="1"/>
    <col min="9944" max="9944" width="12" bestFit="1" customWidth="1"/>
    <col min="9945" max="9945" width="10.42578125" bestFit="1" customWidth="1"/>
    <col min="9946" max="9946" width="9.28515625" bestFit="1" customWidth="1"/>
    <col min="9947" max="9947" width="8.28515625" bestFit="1" customWidth="1"/>
    <col min="9948" max="9949" width="8.85546875" bestFit="1" customWidth="1"/>
    <col min="9950" max="9950" width="8.7109375" bestFit="1" customWidth="1"/>
    <col min="9951" max="9951" width="10.42578125" bestFit="1" customWidth="1"/>
    <col min="9952" max="9952" width="10" bestFit="1" customWidth="1"/>
    <col min="9953" max="9953" width="9.28515625" bestFit="1" customWidth="1"/>
    <col min="9954" max="9954" width="10" customWidth="1"/>
    <col min="9955" max="9955" width="8.7109375" bestFit="1" customWidth="1"/>
    <col min="9956" max="9956" width="7.7109375" customWidth="1"/>
    <col min="9957" max="9957" width="9.42578125" bestFit="1" customWidth="1"/>
    <col min="9958" max="9958" width="9.28515625" bestFit="1" customWidth="1"/>
    <col min="9959" max="9960" width="10.42578125" bestFit="1" customWidth="1"/>
    <col min="9961" max="9961" width="11.140625" bestFit="1" customWidth="1"/>
    <col min="9962" max="9962" width="11" bestFit="1" customWidth="1"/>
    <col min="9963" max="9963" width="10.42578125" bestFit="1" customWidth="1"/>
    <col min="9964" max="9964" width="11.5703125" bestFit="1" customWidth="1"/>
    <col min="9965" max="9965" width="12" bestFit="1" customWidth="1"/>
    <col min="9966" max="9966" width="11.140625" bestFit="1" customWidth="1"/>
    <col min="9967" max="9967" width="9.85546875" bestFit="1" customWidth="1"/>
    <col min="9968" max="9968" width="11.42578125" customWidth="1"/>
    <col min="9969" max="9969" width="5.85546875" bestFit="1" customWidth="1"/>
    <col min="9970" max="9971" width="7.7109375" customWidth="1"/>
    <col min="10191" max="10191" width="13" customWidth="1"/>
    <col min="10192" max="10192" width="15.28515625" bestFit="1" customWidth="1"/>
    <col min="10193" max="10193" width="9.7109375" bestFit="1" customWidth="1"/>
    <col min="10194" max="10194" width="9.7109375" customWidth="1"/>
    <col min="10195" max="10195" width="10.5703125" bestFit="1" customWidth="1"/>
    <col min="10196" max="10196" width="11" bestFit="1" customWidth="1"/>
    <col min="10197" max="10197" width="9.7109375" customWidth="1"/>
    <col min="10198" max="10198" width="10.42578125" bestFit="1" customWidth="1"/>
    <col min="10199" max="10199" width="10.85546875" bestFit="1" customWidth="1"/>
    <col min="10200" max="10200" width="12" bestFit="1" customWidth="1"/>
    <col min="10201" max="10201" width="10.42578125" bestFit="1" customWidth="1"/>
    <col min="10202" max="10202" width="9.28515625" bestFit="1" customWidth="1"/>
    <col min="10203" max="10203" width="8.28515625" bestFit="1" customWidth="1"/>
    <col min="10204" max="10205" width="8.85546875" bestFit="1" customWidth="1"/>
    <col min="10206" max="10206" width="8.7109375" bestFit="1" customWidth="1"/>
    <col min="10207" max="10207" width="10.42578125" bestFit="1" customWidth="1"/>
    <col min="10208" max="10208" width="10" bestFit="1" customWidth="1"/>
    <col min="10209" max="10209" width="9.28515625" bestFit="1" customWidth="1"/>
    <col min="10210" max="10210" width="10" customWidth="1"/>
    <col min="10211" max="10211" width="8.7109375" bestFit="1" customWidth="1"/>
    <col min="10212" max="10212" width="7.7109375" customWidth="1"/>
    <col min="10213" max="10213" width="9.42578125" bestFit="1" customWidth="1"/>
    <col min="10214" max="10214" width="9.28515625" bestFit="1" customWidth="1"/>
    <col min="10215" max="10216" width="10.42578125" bestFit="1" customWidth="1"/>
    <col min="10217" max="10217" width="11.140625" bestFit="1" customWidth="1"/>
    <col min="10218" max="10218" width="11" bestFit="1" customWidth="1"/>
    <col min="10219" max="10219" width="10.42578125" bestFit="1" customWidth="1"/>
    <col min="10220" max="10220" width="11.5703125" bestFit="1" customWidth="1"/>
    <col min="10221" max="10221" width="12" bestFit="1" customWidth="1"/>
    <col min="10222" max="10222" width="11.140625" bestFit="1" customWidth="1"/>
    <col min="10223" max="10223" width="9.85546875" bestFit="1" customWidth="1"/>
    <col min="10224" max="10224" width="11.42578125" customWidth="1"/>
    <col min="10225" max="10225" width="5.85546875" bestFit="1" customWidth="1"/>
    <col min="10226" max="10227" width="7.7109375" customWidth="1"/>
    <col min="10447" max="10447" width="13" customWidth="1"/>
    <col min="10448" max="10448" width="15.28515625" bestFit="1" customWidth="1"/>
    <col min="10449" max="10449" width="9.7109375" bestFit="1" customWidth="1"/>
    <col min="10450" max="10450" width="9.7109375" customWidth="1"/>
    <col min="10451" max="10451" width="10.5703125" bestFit="1" customWidth="1"/>
    <col min="10452" max="10452" width="11" bestFit="1" customWidth="1"/>
    <col min="10453" max="10453" width="9.7109375" customWidth="1"/>
    <col min="10454" max="10454" width="10.42578125" bestFit="1" customWidth="1"/>
    <col min="10455" max="10455" width="10.85546875" bestFit="1" customWidth="1"/>
    <col min="10456" max="10456" width="12" bestFit="1" customWidth="1"/>
    <col min="10457" max="10457" width="10.42578125" bestFit="1" customWidth="1"/>
    <col min="10458" max="10458" width="9.28515625" bestFit="1" customWidth="1"/>
    <col min="10459" max="10459" width="8.28515625" bestFit="1" customWidth="1"/>
    <col min="10460" max="10461" width="8.85546875" bestFit="1" customWidth="1"/>
    <col min="10462" max="10462" width="8.7109375" bestFit="1" customWidth="1"/>
    <col min="10463" max="10463" width="10.42578125" bestFit="1" customWidth="1"/>
    <col min="10464" max="10464" width="10" bestFit="1" customWidth="1"/>
    <col min="10465" max="10465" width="9.28515625" bestFit="1" customWidth="1"/>
    <col min="10466" max="10466" width="10" customWidth="1"/>
    <col min="10467" max="10467" width="8.7109375" bestFit="1" customWidth="1"/>
    <col min="10468" max="10468" width="7.7109375" customWidth="1"/>
    <col min="10469" max="10469" width="9.42578125" bestFit="1" customWidth="1"/>
    <col min="10470" max="10470" width="9.28515625" bestFit="1" customWidth="1"/>
    <col min="10471" max="10472" width="10.42578125" bestFit="1" customWidth="1"/>
    <col min="10473" max="10473" width="11.140625" bestFit="1" customWidth="1"/>
    <col min="10474" max="10474" width="11" bestFit="1" customWidth="1"/>
    <col min="10475" max="10475" width="10.42578125" bestFit="1" customWidth="1"/>
    <col min="10476" max="10476" width="11.5703125" bestFit="1" customWidth="1"/>
    <col min="10477" max="10477" width="12" bestFit="1" customWidth="1"/>
    <col min="10478" max="10478" width="11.140625" bestFit="1" customWidth="1"/>
    <col min="10479" max="10479" width="9.85546875" bestFit="1" customWidth="1"/>
    <col min="10480" max="10480" width="11.42578125" customWidth="1"/>
    <col min="10481" max="10481" width="5.85546875" bestFit="1" customWidth="1"/>
    <col min="10482" max="10483" width="7.7109375" customWidth="1"/>
    <col min="10703" max="10703" width="13" customWidth="1"/>
    <col min="10704" max="10704" width="15.28515625" bestFit="1" customWidth="1"/>
    <col min="10705" max="10705" width="9.7109375" bestFit="1" customWidth="1"/>
    <col min="10706" max="10706" width="9.7109375" customWidth="1"/>
    <col min="10707" max="10707" width="10.5703125" bestFit="1" customWidth="1"/>
    <col min="10708" max="10708" width="11" bestFit="1" customWidth="1"/>
    <col min="10709" max="10709" width="9.7109375" customWidth="1"/>
    <col min="10710" max="10710" width="10.42578125" bestFit="1" customWidth="1"/>
    <col min="10711" max="10711" width="10.85546875" bestFit="1" customWidth="1"/>
    <col min="10712" max="10712" width="12" bestFit="1" customWidth="1"/>
    <col min="10713" max="10713" width="10.42578125" bestFit="1" customWidth="1"/>
    <col min="10714" max="10714" width="9.28515625" bestFit="1" customWidth="1"/>
    <col min="10715" max="10715" width="8.28515625" bestFit="1" customWidth="1"/>
    <col min="10716" max="10717" width="8.85546875" bestFit="1" customWidth="1"/>
    <col min="10718" max="10718" width="8.7109375" bestFit="1" customWidth="1"/>
    <col min="10719" max="10719" width="10.42578125" bestFit="1" customWidth="1"/>
    <col min="10720" max="10720" width="10" bestFit="1" customWidth="1"/>
    <col min="10721" max="10721" width="9.28515625" bestFit="1" customWidth="1"/>
    <col min="10722" max="10722" width="10" customWidth="1"/>
    <col min="10723" max="10723" width="8.7109375" bestFit="1" customWidth="1"/>
    <col min="10724" max="10724" width="7.7109375" customWidth="1"/>
    <col min="10725" max="10725" width="9.42578125" bestFit="1" customWidth="1"/>
    <col min="10726" max="10726" width="9.28515625" bestFit="1" customWidth="1"/>
    <col min="10727" max="10728" width="10.42578125" bestFit="1" customWidth="1"/>
    <col min="10729" max="10729" width="11.140625" bestFit="1" customWidth="1"/>
    <col min="10730" max="10730" width="11" bestFit="1" customWidth="1"/>
    <col min="10731" max="10731" width="10.42578125" bestFit="1" customWidth="1"/>
    <col min="10732" max="10732" width="11.5703125" bestFit="1" customWidth="1"/>
    <col min="10733" max="10733" width="12" bestFit="1" customWidth="1"/>
    <col min="10734" max="10734" width="11.140625" bestFit="1" customWidth="1"/>
    <col min="10735" max="10735" width="9.85546875" bestFit="1" customWidth="1"/>
    <col min="10736" max="10736" width="11.42578125" customWidth="1"/>
    <col min="10737" max="10737" width="5.85546875" bestFit="1" customWidth="1"/>
    <col min="10738" max="10739" width="7.7109375" customWidth="1"/>
    <col min="10959" max="10959" width="13" customWidth="1"/>
    <col min="10960" max="10960" width="15.28515625" bestFit="1" customWidth="1"/>
    <col min="10961" max="10961" width="9.7109375" bestFit="1" customWidth="1"/>
    <col min="10962" max="10962" width="9.7109375" customWidth="1"/>
    <col min="10963" max="10963" width="10.5703125" bestFit="1" customWidth="1"/>
    <col min="10964" max="10964" width="11" bestFit="1" customWidth="1"/>
    <col min="10965" max="10965" width="9.7109375" customWidth="1"/>
    <col min="10966" max="10966" width="10.42578125" bestFit="1" customWidth="1"/>
    <col min="10967" max="10967" width="10.85546875" bestFit="1" customWidth="1"/>
    <col min="10968" max="10968" width="12" bestFit="1" customWidth="1"/>
    <col min="10969" max="10969" width="10.42578125" bestFit="1" customWidth="1"/>
    <col min="10970" max="10970" width="9.28515625" bestFit="1" customWidth="1"/>
    <col min="10971" max="10971" width="8.28515625" bestFit="1" customWidth="1"/>
    <col min="10972" max="10973" width="8.85546875" bestFit="1" customWidth="1"/>
    <col min="10974" max="10974" width="8.7109375" bestFit="1" customWidth="1"/>
    <col min="10975" max="10975" width="10.42578125" bestFit="1" customWidth="1"/>
    <col min="10976" max="10976" width="10" bestFit="1" customWidth="1"/>
    <col min="10977" max="10977" width="9.28515625" bestFit="1" customWidth="1"/>
    <col min="10978" max="10978" width="10" customWidth="1"/>
    <col min="10979" max="10979" width="8.7109375" bestFit="1" customWidth="1"/>
    <col min="10980" max="10980" width="7.7109375" customWidth="1"/>
    <col min="10981" max="10981" width="9.42578125" bestFit="1" customWidth="1"/>
    <col min="10982" max="10982" width="9.28515625" bestFit="1" customWidth="1"/>
    <col min="10983" max="10984" width="10.42578125" bestFit="1" customWidth="1"/>
    <col min="10985" max="10985" width="11.140625" bestFit="1" customWidth="1"/>
    <col min="10986" max="10986" width="11" bestFit="1" customWidth="1"/>
    <col min="10987" max="10987" width="10.42578125" bestFit="1" customWidth="1"/>
    <col min="10988" max="10988" width="11.5703125" bestFit="1" customWidth="1"/>
    <col min="10989" max="10989" width="12" bestFit="1" customWidth="1"/>
    <col min="10990" max="10990" width="11.140625" bestFit="1" customWidth="1"/>
    <col min="10991" max="10991" width="9.85546875" bestFit="1" customWidth="1"/>
    <col min="10992" max="10992" width="11.42578125" customWidth="1"/>
    <col min="10993" max="10993" width="5.85546875" bestFit="1" customWidth="1"/>
    <col min="10994" max="10995" width="7.7109375" customWidth="1"/>
    <col min="11215" max="11215" width="13" customWidth="1"/>
    <col min="11216" max="11216" width="15.28515625" bestFit="1" customWidth="1"/>
    <col min="11217" max="11217" width="9.7109375" bestFit="1" customWidth="1"/>
    <col min="11218" max="11218" width="9.7109375" customWidth="1"/>
    <col min="11219" max="11219" width="10.5703125" bestFit="1" customWidth="1"/>
    <col min="11220" max="11220" width="11" bestFit="1" customWidth="1"/>
    <col min="11221" max="11221" width="9.7109375" customWidth="1"/>
    <col min="11222" max="11222" width="10.42578125" bestFit="1" customWidth="1"/>
    <col min="11223" max="11223" width="10.85546875" bestFit="1" customWidth="1"/>
    <col min="11224" max="11224" width="12" bestFit="1" customWidth="1"/>
    <col min="11225" max="11225" width="10.42578125" bestFit="1" customWidth="1"/>
    <col min="11226" max="11226" width="9.28515625" bestFit="1" customWidth="1"/>
    <col min="11227" max="11227" width="8.28515625" bestFit="1" customWidth="1"/>
    <col min="11228" max="11229" width="8.85546875" bestFit="1" customWidth="1"/>
    <col min="11230" max="11230" width="8.7109375" bestFit="1" customWidth="1"/>
    <col min="11231" max="11231" width="10.42578125" bestFit="1" customWidth="1"/>
    <col min="11232" max="11232" width="10" bestFit="1" customWidth="1"/>
    <col min="11233" max="11233" width="9.28515625" bestFit="1" customWidth="1"/>
    <col min="11234" max="11234" width="10" customWidth="1"/>
    <col min="11235" max="11235" width="8.7109375" bestFit="1" customWidth="1"/>
    <col min="11236" max="11236" width="7.7109375" customWidth="1"/>
    <col min="11237" max="11237" width="9.42578125" bestFit="1" customWidth="1"/>
    <col min="11238" max="11238" width="9.28515625" bestFit="1" customWidth="1"/>
    <col min="11239" max="11240" width="10.42578125" bestFit="1" customWidth="1"/>
    <col min="11241" max="11241" width="11.140625" bestFit="1" customWidth="1"/>
    <col min="11242" max="11242" width="11" bestFit="1" customWidth="1"/>
    <col min="11243" max="11243" width="10.42578125" bestFit="1" customWidth="1"/>
    <col min="11244" max="11244" width="11.5703125" bestFit="1" customWidth="1"/>
    <col min="11245" max="11245" width="12" bestFit="1" customWidth="1"/>
    <col min="11246" max="11246" width="11.140625" bestFit="1" customWidth="1"/>
    <col min="11247" max="11247" width="9.85546875" bestFit="1" customWidth="1"/>
    <col min="11248" max="11248" width="11.42578125" customWidth="1"/>
    <col min="11249" max="11249" width="5.85546875" bestFit="1" customWidth="1"/>
    <col min="11250" max="11251" width="7.7109375" customWidth="1"/>
    <col min="11471" max="11471" width="13" customWidth="1"/>
    <col min="11472" max="11472" width="15.28515625" bestFit="1" customWidth="1"/>
    <col min="11473" max="11473" width="9.7109375" bestFit="1" customWidth="1"/>
    <col min="11474" max="11474" width="9.7109375" customWidth="1"/>
    <col min="11475" max="11475" width="10.5703125" bestFit="1" customWidth="1"/>
    <col min="11476" max="11476" width="11" bestFit="1" customWidth="1"/>
    <col min="11477" max="11477" width="9.7109375" customWidth="1"/>
    <col min="11478" max="11478" width="10.42578125" bestFit="1" customWidth="1"/>
    <col min="11479" max="11479" width="10.85546875" bestFit="1" customWidth="1"/>
    <col min="11480" max="11480" width="12" bestFit="1" customWidth="1"/>
    <col min="11481" max="11481" width="10.42578125" bestFit="1" customWidth="1"/>
    <col min="11482" max="11482" width="9.28515625" bestFit="1" customWidth="1"/>
    <col min="11483" max="11483" width="8.28515625" bestFit="1" customWidth="1"/>
    <col min="11484" max="11485" width="8.85546875" bestFit="1" customWidth="1"/>
    <col min="11486" max="11486" width="8.7109375" bestFit="1" customWidth="1"/>
    <col min="11487" max="11487" width="10.42578125" bestFit="1" customWidth="1"/>
    <col min="11488" max="11488" width="10" bestFit="1" customWidth="1"/>
    <col min="11489" max="11489" width="9.28515625" bestFit="1" customWidth="1"/>
    <col min="11490" max="11490" width="10" customWidth="1"/>
    <col min="11491" max="11491" width="8.7109375" bestFit="1" customWidth="1"/>
    <col min="11492" max="11492" width="7.7109375" customWidth="1"/>
    <col min="11493" max="11493" width="9.42578125" bestFit="1" customWidth="1"/>
    <col min="11494" max="11494" width="9.28515625" bestFit="1" customWidth="1"/>
    <col min="11495" max="11496" width="10.42578125" bestFit="1" customWidth="1"/>
    <col min="11497" max="11497" width="11.140625" bestFit="1" customWidth="1"/>
    <col min="11498" max="11498" width="11" bestFit="1" customWidth="1"/>
    <col min="11499" max="11499" width="10.42578125" bestFit="1" customWidth="1"/>
    <col min="11500" max="11500" width="11.5703125" bestFit="1" customWidth="1"/>
    <col min="11501" max="11501" width="12" bestFit="1" customWidth="1"/>
    <col min="11502" max="11502" width="11.140625" bestFit="1" customWidth="1"/>
    <col min="11503" max="11503" width="9.85546875" bestFit="1" customWidth="1"/>
    <col min="11504" max="11504" width="11.42578125" customWidth="1"/>
    <col min="11505" max="11505" width="5.85546875" bestFit="1" customWidth="1"/>
    <col min="11506" max="11507" width="7.7109375" customWidth="1"/>
    <col min="11727" max="11727" width="13" customWidth="1"/>
    <col min="11728" max="11728" width="15.28515625" bestFit="1" customWidth="1"/>
    <col min="11729" max="11729" width="9.7109375" bestFit="1" customWidth="1"/>
    <col min="11730" max="11730" width="9.7109375" customWidth="1"/>
    <col min="11731" max="11731" width="10.5703125" bestFit="1" customWidth="1"/>
    <col min="11732" max="11732" width="11" bestFit="1" customWidth="1"/>
    <col min="11733" max="11733" width="9.7109375" customWidth="1"/>
    <col min="11734" max="11734" width="10.42578125" bestFit="1" customWidth="1"/>
    <col min="11735" max="11735" width="10.85546875" bestFit="1" customWidth="1"/>
    <col min="11736" max="11736" width="12" bestFit="1" customWidth="1"/>
    <col min="11737" max="11737" width="10.42578125" bestFit="1" customWidth="1"/>
    <col min="11738" max="11738" width="9.28515625" bestFit="1" customWidth="1"/>
    <col min="11739" max="11739" width="8.28515625" bestFit="1" customWidth="1"/>
    <col min="11740" max="11741" width="8.85546875" bestFit="1" customWidth="1"/>
    <col min="11742" max="11742" width="8.7109375" bestFit="1" customWidth="1"/>
    <col min="11743" max="11743" width="10.42578125" bestFit="1" customWidth="1"/>
    <col min="11744" max="11744" width="10" bestFit="1" customWidth="1"/>
    <col min="11745" max="11745" width="9.28515625" bestFit="1" customWidth="1"/>
    <col min="11746" max="11746" width="10" customWidth="1"/>
    <col min="11747" max="11747" width="8.7109375" bestFit="1" customWidth="1"/>
    <col min="11748" max="11748" width="7.7109375" customWidth="1"/>
    <col min="11749" max="11749" width="9.42578125" bestFit="1" customWidth="1"/>
    <col min="11750" max="11750" width="9.28515625" bestFit="1" customWidth="1"/>
    <col min="11751" max="11752" width="10.42578125" bestFit="1" customWidth="1"/>
    <col min="11753" max="11753" width="11.140625" bestFit="1" customWidth="1"/>
    <col min="11754" max="11754" width="11" bestFit="1" customWidth="1"/>
    <col min="11755" max="11755" width="10.42578125" bestFit="1" customWidth="1"/>
    <col min="11756" max="11756" width="11.5703125" bestFit="1" customWidth="1"/>
    <col min="11757" max="11757" width="12" bestFit="1" customWidth="1"/>
    <col min="11758" max="11758" width="11.140625" bestFit="1" customWidth="1"/>
    <col min="11759" max="11759" width="9.85546875" bestFit="1" customWidth="1"/>
    <col min="11760" max="11760" width="11.42578125" customWidth="1"/>
    <col min="11761" max="11761" width="5.85546875" bestFit="1" customWidth="1"/>
    <col min="11762" max="11763" width="7.7109375" customWidth="1"/>
    <col min="11983" max="11983" width="13" customWidth="1"/>
    <col min="11984" max="11984" width="15.28515625" bestFit="1" customWidth="1"/>
    <col min="11985" max="11985" width="9.7109375" bestFit="1" customWidth="1"/>
    <col min="11986" max="11986" width="9.7109375" customWidth="1"/>
    <col min="11987" max="11987" width="10.5703125" bestFit="1" customWidth="1"/>
    <col min="11988" max="11988" width="11" bestFit="1" customWidth="1"/>
    <col min="11989" max="11989" width="9.7109375" customWidth="1"/>
    <col min="11990" max="11990" width="10.42578125" bestFit="1" customWidth="1"/>
    <col min="11991" max="11991" width="10.85546875" bestFit="1" customWidth="1"/>
    <col min="11992" max="11992" width="12" bestFit="1" customWidth="1"/>
    <col min="11993" max="11993" width="10.42578125" bestFit="1" customWidth="1"/>
    <col min="11994" max="11994" width="9.28515625" bestFit="1" customWidth="1"/>
    <col min="11995" max="11995" width="8.28515625" bestFit="1" customWidth="1"/>
    <col min="11996" max="11997" width="8.85546875" bestFit="1" customWidth="1"/>
    <col min="11998" max="11998" width="8.7109375" bestFit="1" customWidth="1"/>
    <col min="11999" max="11999" width="10.42578125" bestFit="1" customWidth="1"/>
    <col min="12000" max="12000" width="10" bestFit="1" customWidth="1"/>
    <col min="12001" max="12001" width="9.28515625" bestFit="1" customWidth="1"/>
    <col min="12002" max="12002" width="10" customWidth="1"/>
    <col min="12003" max="12003" width="8.7109375" bestFit="1" customWidth="1"/>
    <col min="12004" max="12004" width="7.7109375" customWidth="1"/>
    <col min="12005" max="12005" width="9.42578125" bestFit="1" customWidth="1"/>
    <col min="12006" max="12006" width="9.28515625" bestFit="1" customWidth="1"/>
    <col min="12007" max="12008" width="10.42578125" bestFit="1" customWidth="1"/>
    <col min="12009" max="12009" width="11.140625" bestFit="1" customWidth="1"/>
    <col min="12010" max="12010" width="11" bestFit="1" customWidth="1"/>
    <col min="12011" max="12011" width="10.42578125" bestFit="1" customWidth="1"/>
    <col min="12012" max="12012" width="11.5703125" bestFit="1" customWidth="1"/>
    <col min="12013" max="12013" width="12" bestFit="1" customWidth="1"/>
    <col min="12014" max="12014" width="11.140625" bestFit="1" customWidth="1"/>
    <col min="12015" max="12015" width="9.85546875" bestFit="1" customWidth="1"/>
    <col min="12016" max="12016" width="11.42578125" customWidth="1"/>
    <col min="12017" max="12017" width="5.85546875" bestFit="1" customWidth="1"/>
    <col min="12018" max="12019" width="7.7109375" customWidth="1"/>
    <col min="12239" max="12239" width="13" customWidth="1"/>
    <col min="12240" max="12240" width="15.28515625" bestFit="1" customWidth="1"/>
    <col min="12241" max="12241" width="9.7109375" bestFit="1" customWidth="1"/>
    <col min="12242" max="12242" width="9.7109375" customWidth="1"/>
    <col min="12243" max="12243" width="10.5703125" bestFit="1" customWidth="1"/>
    <col min="12244" max="12244" width="11" bestFit="1" customWidth="1"/>
    <col min="12245" max="12245" width="9.7109375" customWidth="1"/>
    <col min="12246" max="12246" width="10.42578125" bestFit="1" customWidth="1"/>
    <col min="12247" max="12247" width="10.85546875" bestFit="1" customWidth="1"/>
    <col min="12248" max="12248" width="12" bestFit="1" customWidth="1"/>
    <col min="12249" max="12249" width="10.42578125" bestFit="1" customWidth="1"/>
    <col min="12250" max="12250" width="9.28515625" bestFit="1" customWidth="1"/>
    <col min="12251" max="12251" width="8.28515625" bestFit="1" customWidth="1"/>
    <col min="12252" max="12253" width="8.85546875" bestFit="1" customWidth="1"/>
    <col min="12254" max="12254" width="8.7109375" bestFit="1" customWidth="1"/>
    <col min="12255" max="12255" width="10.42578125" bestFit="1" customWidth="1"/>
    <col min="12256" max="12256" width="10" bestFit="1" customWidth="1"/>
    <col min="12257" max="12257" width="9.28515625" bestFit="1" customWidth="1"/>
    <col min="12258" max="12258" width="10" customWidth="1"/>
    <col min="12259" max="12259" width="8.7109375" bestFit="1" customWidth="1"/>
    <col min="12260" max="12260" width="7.7109375" customWidth="1"/>
    <col min="12261" max="12261" width="9.42578125" bestFit="1" customWidth="1"/>
    <col min="12262" max="12262" width="9.28515625" bestFit="1" customWidth="1"/>
    <col min="12263" max="12264" width="10.42578125" bestFit="1" customWidth="1"/>
    <col min="12265" max="12265" width="11.140625" bestFit="1" customWidth="1"/>
    <col min="12266" max="12266" width="11" bestFit="1" customWidth="1"/>
    <col min="12267" max="12267" width="10.42578125" bestFit="1" customWidth="1"/>
    <col min="12268" max="12268" width="11.5703125" bestFit="1" customWidth="1"/>
    <col min="12269" max="12269" width="12" bestFit="1" customWidth="1"/>
    <col min="12270" max="12270" width="11.140625" bestFit="1" customWidth="1"/>
    <col min="12271" max="12271" width="9.85546875" bestFit="1" customWidth="1"/>
    <col min="12272" max="12272" width="11.42578125" customWidth="1"/>
    <col min="12273" max="12273" width="5.85546875" bestFit="1" customWidth="1"/>
    <col min="12274" max="12275" width="7.7109375" customWidth="1"/>
    <col min="12495" max="12495" width="13" customWidth="1"/>
    <col min="12496" max="12496" width="15.28515625" bestFit="1" customWidth="1"/>
    <col min="12497" max="12497" width="9.7109375" bestFit="1" customWidth="1"/>
    <col min="12498" max="12498" width="9.7109375" customWidth="1"/>
    <col min="12499" max="12499" width="10.5703125" bestFit="1" customWidth="1"/>
    <col min="12500" max="12500" width="11" bestFit="1" customWidth="1"/>
    <col min="12501" max="12501" width="9.7109375" customWidth="1"/>
    <col min="12502" max="12502" width="10.42578125" bestFit="1" customWidth="1"/>
    <col min="12503" max="12503" width="10.85546875" bestFit="1" customWidth="1"/>
    <col min="12504" max="12504" width="12" bestFit="1" customWidth="1"/>
    <col min="12505" max="12505" width="10.42578125" bestFit="1" customWidth="1"/>
    <col min="12506" max="12506" width="9.28515625" bestFit="1" customWidth="1"/>
    <col min="12507" max="12507" width="8.28515625" bestFit="1" customWidth="1"/>
    <col min="12508" max="12509" width="8.85546875" bestFit="1" customWidth="1"/>
    <col min="12510" max="12510" width="8.7109375" bestFit="1" customWidth="1"/>
    <col min="12511" max="12511" width="10.42578125" bestFit="1" customWidth="1"/>
    <col min="12512" max="12512" width="10" bestFit="1" customWidth="1"/>
    <col min="12513" max="12513" width="9.28515625" bestFit="1" customWidth="1"/>
    <col min="12514" max="12514" width="10" customWidth="1"/>
    <col min="12515" max="12515" width="8.7109375" bestFit="1" customWidth="1"/>
    <col min="12516" max="12516" width="7.7109375" customWidth="1"/>
    <col min="12517" max="12517" width="9.42578125" bestFit="1" customWidth="1"/>
    <col min="12518" max="12518" width="9.28515625" bestFit="1" customWidth="1"/>
    <col min="12519" max="12520" width="10.42578125" bestFit="1" customWidth="1"/>
    <col min="12521" max="12521" width="11.140625" bestFit="1" customWidth="1"/>
    <col min="12522" max="12522" width="11" bestFit="1" customWidth="1"/>
    <col min="12523" max="12523" width="10.42578125" bestFit="1" customWidth="1"/>
    <col min="12524" max="12524" width="11.5703125" bestFit="1" customWidth="1"/>
    <col min="12525" max="12525" width="12" bestFit="1" customWidth="1"/>
    <col min="12526" max="12526" width="11.140625" bestFit="1" customWidth="1"/>
    <col min="12527" max="12527" width="9.85546875" bestFit="1" customWidth="1"/>
    <col min="12528" max="12528" width="11.42578125" customWidth="1"/>
    <col min="12529" max="12529" width="5.85546875" bestFit="1" customWidth="1"/>
    <col min="12530" max="12531" width="7.7109375" customWidth="1"/>
    <col min="12751" max="12751" width="13" customWidth="1"/>
    <col min="12752" max="12752" width="15.28515625" bestFit="1" customWidth="1"/>
    <col min="12753" max="12753" width="9.7109375" bestFit="1" customWidth="1"/>
    <col min="12754" max="12754" width="9.7109375" customWidth="1"/>
    <col min="12755" max="12755" width="10.5703125" bestFit="1" customWidth="1"/>
    <col min="12756" max="12756" width="11" bestFit="1" customWidth="1"/>
    <col min="12757" max="12757" width="9.7109375" customWidth="1"/>
    <col min="12758" max="12758" width="10.42578125" bestFit="1" customWidth="1"/>
    <col min="12759" max="12759" width="10.85546875" bestFit="1" customWidth="1"/>
    <col min="12760" max="12760" width="12" bestFit="1" customWidth="1"/>
    <col min="12761" max="12761" width="10.42578125" bestFit="1" customWidth="1"/>
    <col min="12762" max="12762" width="9.28515625" bestFit="1" customWidth="1"/>
    <col min="12763" max="12763" width="8.28515625" bestFit="1" customWidth="1"/>
    <col min="12764" max="12765" width="8.85546875" bestFit="1" customWidth="1"/>
    <col min="12766" max="12766" width="8.7109375" bestFit="1" customWidth="1"/>
    <col min="12767" max="12767" width="10.42578125" bestFit="1" customWidth="1"/>
    <col min="12768" max="12768" width="10" bestFit="1" customWidth="1"/>
    <col min="12769" max="12769" width="9.28515625" bestFit="1" customWidth="1"/>
    <col min="12770" max="12770" width="10" customWidth="1"/>
    <col min="12771" max="12771" width="8.7109375" bestFit="1" customWidth="1"/>
    <col min="12772" max="12772" width="7.7109375" customWidth="1"/>
    <col min="12773" max="12773" width="9.42578125" bestFit="1" customWidth="1"/>
    <col min="12774" max="12774" width="9.28515625" bestFit="1" customWidth="1"/>
    <col min="12775" max="12776" width="10.42578125" bestFit="1" customWidth="1"/>
    <col min="12777" max="12777" width="11.140625" bestFit="1" customWidth="1"/>
    <col min="12778" max="12778" width="11" bestFit="1" customWidth="1"/>
    <col min="12779" max="12779" width="10.42578125" bestFit="1" customWidth="1"/>
    <col min="12780" max="12780" width="11.5703125" bestFit="1" customWidth="1"/>
    <col min="12781" max="12781" width="12" bestFit="1" customWidth="1"/>
    <col min="12782" max="12782" width="11.140625" bestFit="1" customWidth="1"/>
    <col min="12783" max="12783" width="9.85546875" bestFit="1" customWidth="1"/>
    <col min="12784" max="12784" width="11.42578125" customWidth="1"/>
    <col min="12785" max="12785" width="5.85546875" bestFit="1" customWidth="1"/>
    <col min="12786" max="12787" width="7.7109375" customWidth="1"/>
    <col min="13007" max="13007" width="13" customWidth="1"/>
    <col min="13008" max="13008" width="15.28515625" bestFit="1" customWidth="1"/>
    <col min="13009" max="13009" width="9.7109375" bestFit="1" customWidth="1"/>
    <col min="13010" max="13010" width="9.7109375" customWidth="1"/>
    <col min="13011" max="13011" width="10.5703125" bestFit="1" customWidth="1"/>
    <col min="13012" max="13012" width="11" bestFit="1" customWidth="1"/>
    <col min="13013" max="13013" width="9.7109375" customWidth="1"/>
    <col min="13014" max="13014" width="10.42578125" bestFit="1" customWidth="1"/>
    <col min="13015" max="13015" width="10.85546875" bestFit="1" customWidth="1"/>
    <col min="13016" max="13016" width="12" bestFit="1" customWidth="1"/>
    <col min="13017" max="13017" width="10.42578125" bestFit="1" customWidth="1"/>
    <col min="13018" max="13018" width="9.28515625" bestFit="1" customWidth="1"/>
    <col min="13019" max="13019" width="8.28515625" bestFit="1" customWidth="1"/>
    <col min="13020" max="13021" width="8.85546875" bestFit="1" customWidth="1"/>
    <col min="13022" max="13022" width="8.7109375" bestFit="1" customWidth="1"/>
    <col min="13023" max="13023" width="10.42578125" bestFit="1" customWidth="1"/>
    <col min="13024" max="13024" width="10" bestFit="1" customWidth="1"/>
    <col min="13025" max="13025" width="9.28515625" bestFit="1" customWidth="1"/>
    <col min="13026" max="13026" width="10" customWidth="1"/>
    <col min="13027" max="13027" width="8.7109375" bestFit="1" customWidth="1"/>
    <col min="13028" max="13028" width="7.7109375" customWidth="1"/>
    <col min="13029" max="13029" width="9.42578125" bestFit="1" customWidth="1"/>
    <col min="13030" max="13030" width="9.28515625" bestFit="1" customWidth="1"/>
    <col min="13031" max="13032" width="10.42578125" bestFit="1" customWidth="1"/>
    <col min="13033" max="13033" width="11.140625" bestFit="1" customWidth="1"/>
    <col min="13034" max="13034" width="11" bestFit="1" customWidth="1"/>
    <col min="13035" max="13035" width="10.42578125" bestFit="1" customWidth="1"/>
    <col min="13036" max="13036" width="11.5703125" bestFit="1" customWidth="1"/>
    <col min="13037" max="13037" width="12" bestFit="1" customWidth="1"/>
    <col min="13038" max="13038" width="11.140625" bestFit="1" customWidth="1"/>
    <col min="13039" max="13039" width="9.85546875" bestFit="1" customWidth="1"/>
    <col min="13040" max="13040" width="11.42578125" customWidth="1"/>
    <col min="13041" max="13041" width="5.85546875" bestFit="1" customWidth="1"/>
    <col min="13042" max="13043" width="7.7109375" customWidth="1"/>
    <col min="13263" max="13263" width="13" customWidth="1"/>
    <col min="13264" max="13264" width="15.28515625" bestFit="1" customWidth="1"/>
    <col min="13265" max="13265" width="9.7109375" bestFit="1" customWidth="1"/>
    <col min="13266" max="13266" width="9.7109375" customWidth="1"/>
    <col min="13267" max="13267" width="10.5703125" bestFit="1" customWidth="1"/>
    <col min="13268" max="13268" width="11" bestFit="1" customWidth="1"/>
    <col min="13269" max="13269" width="9.7109375" customWidth="1"/>
    <col min="13270" max="13270" width="10.42578125" bestFit="1" customWidth="1"/>
    <col min="13271" max="13271" width="10.85546875" bestFit="1" customWidth="1"/>
    <col min="13272" max="13272" width="12" bestFit="1" customWidth="1"/>
    <col min="13273" max="13273" width="10.42578125" bestFit="1" customWidth="1"/>
    <col min="13274" max="13274" width="9.28515625" bestFit="1" customWidth="1"/>
    <col min="13275" max="13275" width="8.28515625" bestFit="1" customWidth="1"/>
    <col min="13276" max="13277" width="8.85546875" bestFit="1" customWidth="1"/>
    <col min="13278" max="13278" width="8.7109375" bestFit="1" customWidth="1"/>
    <col min="13279" max="13279" width="10.42578125" bestFit="1" customWidth="1"/>
    <col min="13280" max="13280" width="10" bestFit="1" customWidth="1"/>
    <col min="13281" max="13281" width="9.28515625" bestFit="1" customWidth="1"/>
    <col min="13282" max="13282" width="10" customWidth="1"/>
    <col min="13283" max="13283" width="8.7109375" bestFit="1" customWidth="1"/>
    <col min="13284" max="13284" width="7.7109375" customWidth="1"/>
    <col min="13285" max="13285" width="9.42578125" bestFit="1" customWidth="1"/>
    <col min="13286" max="13286" width="9.28515625" bestFit="1" customWidth="1"/>
    <col min="13287" max="13288" width="10.42578125" bestFit="1" customWidth="1"/>
    <col min="13289" max="13289" width="11.140625" bestFit="1" customWidth="1"/>
    <col min="13290" max="13290" width="11" bestFit="1" customWidth="1"/>
    <col min="13291" max="13291" width="10.42578125" bestFit="1" customWidth="1"/>
    <col min="13292" max="13292" width="11.5703125" bestFit="1" customWidth="1"/>
    <col min="13293" max="13293" width="12" bestFit="1" customWidth="1"/>
    <col min="13294" max="13294" width="11.140625" bestFit="1" customWidth="1"/>
    <col min="13295" max="13295" width="9.85546875" bestFit="1" customWidth="1"/>
    <col min="13296" max="13296" width="11.42578125" customWidth="1"/>
    <col min="13297" max="13297" width="5.85546875" bestFit="1" customWidth="1"/>
    <col min="13298" max="13299" width="7.7109375" customWidth="1"/>
    <col min="13519" max="13519" width="13" customWidth="1"/>
    <col min="13520" max="13520" width="15.28515625" bestFit="1" customWidth="1"/>
    <col min="13521" max="13521" width="9.7109375" bestFit="1" customWidth="1"/>
    <col min="13522" max="13522" width="9.7109375" customWidth="1"/>
    <col min="13523" max="13523" width="10.5703125" bestFit="1" customWidth="1"/>
    <col min="13524" max="13524" width="11" bestFit="1" customWidth="1"/>
    <col min="13525" max="13525" width="9.7109375" customWidth="1"/>
    <col min="13526" max="13526" width="10.42578125" bestFit="1" customWidth="1"/>
    <col min="13527" max="13527" width="10.85546875" bestFit="1" customWidth="1"/>
    <col min="13528" max="13528" width="12" bestFit="1" customWidth="1"/>
    <col min="13529" max="13529" width="10.42578125" bestFit="1" customWidth="1"/>
    <col min="13530" max="13530" width="9.28515625" bestFit="1" customWidth="1"/>
    <col min="13531" max="13531" width="8.28515625" bestFit="1" customWidth="1"/>
    <col min="13532" max="13533" width="8.85546875" bestFit="1" customWidth="1"/>
    <col min="13534" max="13534" width="8.7109375" bestFit="1" customWidth="1"/>
    <col min="13535" max="13535" width="10.42578125" bestFit="1" customWidth="1"/>
    <col min="13536" max="13536" width="10" bestFit="1" customWidth="1"/>
    <col min="13537" max="13537" width="9.28515625" bestFit="1" customWidth="1"/>
    <col min="13538" max="13538" width="10" customWidth="1"/>
    <col min="13539" max="13539" width="8.7109375" bestFit="1" customWidth="1"/>
    <col min="13540" max="13540" width="7.7109375" customWidth="1"/>
    <col min="13541" max="13541" width="9.42578125" bestFit="1" customWidth="1"/>
    <col min="13542" max="13542" width="9.28515625" bestFit="1" customWidth="1"/>
    <col min="13543" max="13544" width="10.42578125" bestFit="1" customWidth="1"/>
    <col min="13545" max="13545" width="11.140625" bestFit="1" customWidth="1"/>
    <col min="13546" max="13546" width="11" bestFit="1" customWidth="1"/>
    <col min="13547" max="13547" width="10.42578125" bestFit="1" customWidth="1"/>
    <col min="13548" max="13548" width="11.5703125" bestFit="1" customWidth="1"/>
    <col min="13549" max="13549" width="12" bestFit="1" customWidth="1"/>
    <col min="13550" max="13550" width="11.140625" bestFit="1" customWidth="1"/>
    <col min="13551" max="13551" width="9.85546875" bestFit="1" customWidth="1"/>
    <col min="13552" max="13552" width="11.42578125" customWidth="1"/>
    <col min="13553" max="13553" width="5.85546875" bestFit="1" customWidth="1"/>
    <col min="13554" max="13555" width="7.7109375" customWidth="1"/>
    <col min="13775" max="13775" width="13" customWidth="1"/>
    <col min="13776" max="13776" width="15.28515625" bestFit="1" customWidth="1"/>
    <col min="13777" max="13777" width="9.7109375" bestFit="1" customWidth="1"/>
    <col min="13778" max="13778" width="9.7109375" customWidth="1"/>
    <col min="13779" max="13779" width="10.5703125" bestFit="1" customWidth="1"/>
    <col min="13780" max="13780" width="11" bestFit="1" customWidth="1"/>
    <col min="13781" max="13781" width="9.7109375" customWidth="1"/>
    <col min="13782" max="13782" width="10.42578125" bestFit="1" customWidth="1"/>
    <col min="13783" max="13783" width="10.85546875" bestFit="1" customWidth="1"/>
    <col min="13784" max="13784" width="12" bestFit="1" customWidth="1"/>
    <col min="13785" max="13785" width="10.42578125" bestFit="1" customWidth="1"/>
    <col min="13786" max="13786" width="9.28515625" bestFit="1" customWidth="1"/>
    <col min="13787" max="13787" width="8.28515625" bestFit="1" customWidth="1"/>
    <col min="13788" max="13789" width="8.85546875" bestFit="1" customWidth="1"/>
    <col min="13790" max="13790" width="8.7109375" bestFit="1" customWidth="1"/>
    <col min="13791" max="13791" width="10.42578125" bestFit="1" customWidth="1"/>
    <col min="13792" max="13792" width="10" bestFit="1" customWidth="1"/>
    <col min="13793" max="13793" width="9.28515625" bestFit="1" customWidth="1"/>
    <col min="13794" max="13794" width="10" customWidth="1"/>
    <col min="13795" max="13795" width="8.7109375" bestFit="1" customWidth="1"/>
    <col min="13796" max="13796" width="7.7109375" customWidth="1"/>
    <col min="13797" max="13797" width="9.42578125" bestFit="1" customWidth="1"/>
    <col min="13798" max="13798" width="9.28515625" bestFit="1" customWidth="1"/>
    <col min="13799" max="13800" width="10.42578125" bestFit="1" customWidth="1"/>
    <col min="13801" max="13801" width="11.140625" bestFit="1" customWidth="1"/>
    <col min="13802" max="13802" width="11" bestFit="1" customWidth="1"/>
    <col min="13803" max="13803" width="10.42578125" bestFit="1" customWidth="1"/>
    <col min="13804" max="13804" width="11.5703125" bestFit="1" customWidth="1"/>
    <col min="13805" max="13805" width="12" bestFit="1" customWidth="1"/>
    <col min="13806" max="13806" width="11.140625" bestFit="1" customWidth="1"/>
    <col min="13807" max="13807" width="9.85546875" bestFit="1" customWidth="1"/>
    <col min="13808" max="13808" width="11.42578125" customWidth="1"/>
    <col min="13809" max="13809" width="5.85546875" bestFit="1" customWidth="1"/>
    <col min="13810" max="13811" width="7.7109375" customWidth="1"/>
    <col min="14031" max="14031" width="13" customWidth="1"/>
    <col min="14032" max="14032" width="15.28515625" bestFit="1" customWidth="1"/>
    <col min="14033" max="14033" width="9.7109375" bestFit="1" customWidth="1"/>
    <col min="14034" max="14034" width="9.7109375" customWidth="1"/>
    <col min="14035" max="14035" width="10.5703125" bestFit="1" customWidth="1"/>
    <col min="14036" max="14036" width="11" bestFit="1" customWidth="1"/>
    <col min="14037" max="14037" width="9.7109375" customWidth="1"/>
    <col min="14038" max="14038" width="10.42578125" bestFit="1" customWidth="1"/>
    <col min="14039" max="14039" width="10.85546875" bestFit="1" customWidth="1"/>
    <col min="14040" max="14040" width="12" bestFit="1" customWidth="1"/>
    <col min="14041" max="14041" width="10.42578125" bestFit="1" customWidth="1"/>
    <col min="14042" max="14042" width="9.28515625" bestFit="1" customWidth="1"/>
    <col min="14043" max="14043" width="8.28515625" bestFit="1" customWidth="1"/>
    <col min="14044" max="14045" width="8.85546875" bestFit="1" customWidth="1"/>
    <col min="14046" max="14046" width="8.7109375" bestFit="1" customWidth="1"/>
    <col min="14047" max="14047" width="10.42578125" bestFit="1" customWidth="1"/>
    <col min="14048" max="14048" width="10" bestFit="1" customWidth="1"/>
    <col min="14049" max="14049" width="9.28515625" bestFit="1" customWidth="1"/>
    <col min="14050" max="14050" width="10" customWidth="1"/>
    <col min="14051" max="14051" width="8.7109375" bestFit="1" customWidth="1"/>
    <col min="14052" max="14052" width="7.7109375" customWidth="1"/>
    <col min="14053" max="14053" width="9.42578125" bestFit="1" customWidth="1"/>
    <col min="14054" max="14054" width="9.28515625" bestFit="1" customWidth="1"/>
    <col min="14055" max="14056" width="10.42578125" bestFit="1" customWidth="1"/>
    <col min="14057" max="14057" width="11.140625" bestFit="1" customWidth="1"/>
    <col min="14058" max="14058" width="11" bestFit="1" customWidth="1"/>
    <col min="14059" max="14059" width="10.42578125" bestFit="1" customWidth="1"/>
    <col min="14060" max="14060" width="11.5703125" bestFit="1" customWidth="1"/>
    <col min="14061" max="14061" width="12" bestFit="1" customWidth="1"/>
    <col min="14062" max="14062" width="11.140625" bestFit="1" customWidth="1"/>
    <col min="14063" max="14063" width="9.85546875" bestFit="1" customWidth="1"/>
    <col min="14064" max="14064" width="11.42578125" customWidth="1"/>
    <col min="14065" max="14065" width="5.85546875" bestFit="1" customWidth="1"/>
    <col min="14066" max="14067" width="7.7109375" customWidth="1"/>
    <col min="14287" max="14287" width="13" customWidth="1"/>
    <col min="14288" max="14288" width="15.28515625" bestFit="1" customWidth="1"/>
    <col min="14289" max="14289" width="9.7109375" bestFit="1" customWidth="1"/>
    <col min="14290" max="14290" width="9.7109375" customWidth="1"/>
    <col min="14291" max="14291" width="10.5703125" bestFit="1" customWidth="1"/>
    <col min="14292" max="14292" width="11" bestFit="1" customWidth="1"/>
    <col min="14293" max="14293" width="9.7109375" customWidth="1"/>
    <col min="14294" max="14294" width="10.42578125" bestFit="1" customWidth="1"/>
    <col min="14295" max="14295" width="10.85546875" bestFit="1" customWidth="1"/>
    <col min="14296" max="14296" width="12" bestFit="1" customWidth="1"/>
    <col min="14297" max="14297" width="10.42578125" bestFit="1" customWidth="1"/>
    <col min="14298" max="14298" width="9.28515625" bestFit="1" customWidth="1"/>
    <col min="14299" max="14299" width="8.28515625" bestFit="1" customWidth="1"/>
    <col min="14300" max="14301" width="8.85546875" bestFit="1" customWidth="1"/>
    <col min="14302" max="14302" width="8.7109375" bestFit="1" customWidth="1"/>
    <col min="14303" max="14303" width="10.42578125" bestFit="1" customWidth="1"/>
    <col min="14304" max="14304" width="10" bestFit="1" customWidth="1"/>
    <col min="14305" max="14305" width="9.28515625" bestFit="1" customWidth="1"/>
    <col min="14306" max="14306" width="10" customWidth="1"/>
    <col min="14307" max="14307" width="8.7109375" bestFit="1" customWidth="1"/>
    <col min="14308" max="14308" width="7.7109375" customWidth="1"/>
    <col min="14309" max="14309" width="9.42578125" bestFit="1" customWidth="1"/>
    <col min="14310" max="14310" width="9.28515625" bestFit="1" customWidth="1"/>
    <col min="14311" max="14312" width="10.42578125" bestFit="1" customWidth="1"/>
    <col min="14313" max="14313" width="11.140625" bestFit="1" customWidth="1"/>
    <col min="14314" max="14314" width="11" bestFit="1" customWidth="1"/>
    <col min="14315" max="14315" width="10.42578125" bestFit="1" customWidth="1"/>
    <col min="14316" max="14316" width="11.5703125" bestFit="1" customWidth="1"/>
    <col min="14317" max="14317" width="12" bestFit="1" customWidth="1"/>
    <col min="14318" max="14318" width="11.140625" bestFit="1" customWidth="1"/>
    <col min="14319" max="14319" width="9.85546875" bestFit="1" customWidth="1"/>
    <col min="14320" max="14320" width="11.42578125" customWidth="1"/>
    <col min="14321" max="14321" width="5.85546875" bestFit="1" customWidth="1"/>
    <col min="14322" max="14323" width="7.7109375" customWidth="1"/>
    <col min="14543" max="14543" width="13" customWidth="1"/>
    <col min="14544" max="14544" width="15.28515625" bestFit="1" customWidth="1"/>
    <col min="14545" max="14545" width="9.7109375" bestFit="1" customWidth="1"/>
    <col min="14546" max="14546" width="9.7109375" customWidth="1"/>
    <col min="14547" max="14547" width="10.5703125" bestFit="1" customWidth="1"/>
    <col min="14548" max="14548" width="11" bestFit="1" customWidth="1"/>
    <col min="14549" max="14549" width="9.7109375" customWidth="1"/>
    <col min="14550" max="14550" width="10.42578125" bestFit="1" customWidth="1"/>
    <col min="14551" max="14551" width="10.85546875" bestFit="1" customWidth="1"/>
    <col min="14552" max="14552" width="12" bestFit="1" customWidth="1"/>
    <col min="14553" max="14553" width="10.42578125" bestFit="1" customWidth="1"/>
    <col min="14554" max="14554" width="9.28515625" bestFit="1" customWidth="1"/>
    <col min="14555" max="14555" width="8.28515625" bestFit="1" customWidth="1"/>
    <col min="14556" max="14557" width="8.85546875" bestFit="1" customWidth="1"/>
    <col min="14558" max="14558" width="8.7109375" bestFit="1" customWidth="1"/>
    <col min="14559" max="14559" width="10.42578125" bestFit="1" customWidth="1"/>
    <col min="14560" max="14560" width="10" bestFit="1" customWidth="1"/>
    <col min="14561" max="14561" width="9.28515625" bestFit="1" customWidth="1"/>
    <col min="14562" max="14562" width="10" customWidth="1"/>
    <col min="14563" max="14563" width="8.7109375" bestFit="1" customWidth="1"/>
    <col min="14564" max="14564" width="7.7109375" customWidth="1"/>
    <col min="14565" max="14565" width="9.42578125" bestFit="1" customWidth="1"/>
    <col min="14566" max="14566" width="9.28515625" bestFit="1" customWidth="1"/>
    <col min="14567" max="14568" width="10.42578125" bestFit="1" customWidth="1"/>
    <col min="14569" max="14569" width="11.140625" bestFit="1" customWidth="1"/>
    <col min="14570" max="14570" width="11" bestFit="1" customWidth="1"/>
    <col min="14571" max="14571" width="10.42578125" bestFit="1" customWidth="1"/>
    <col min="14572" max="14572" width="11.5703125" bestFit="1" customWidth="1"/>
    <col min="14573" max="14573" width="12" bestFit="1" customWidth="1"/>
    <col min="14574" max="14574" width="11.140625" bestFit="1" customWidth="1"/>
    <col min="14575" max="14575" width="9.85546875" bestFit="1" customWidth="1"/>
    <col min="14576" max="14576" width="11.42578125" customWidth="1"/>
    <col min="14577" max="14577" width="5.85546875" bestFit="1" customWidth="1"/>
    <col min="14578" max="14579" width="7.7109375" customWidth="1"/>
    <col min="14799" max="14799" width="13" customWidth="1"/>
    <col min="14800" max="14800" width="15.28515625" bestFit="1" customWidth="1"/>
    <col min="14801" max="14801" width="9.7109375" bestFit="1" customWidth="1"/>
    <col min="14802" max="14802" width="9.7109375" customWidth="1"/>
    <col min="14803" max="14803" width="10.5703125" bestFit="1" customWidth="1"/>
    <col min="14804" max="14804" width="11" bestFit="1" customWidth="1"/>
    <col min="14805" max="14805" width="9.7109375" customWidth="1"/>
    <col min="14806" max="14806" width="10.42578125" bestFit="1" customWidth="1"/>
    <col min="14807" max="14807" width="10.85546875" bestFit="1" customWidth="1"/>
    <col min="14808" max="14808" width="12" bestFit="1" customWidth="1"/>
    <col min="14809" max="14809" width="10.42578125" bestFit="1" customWidth="1"/>
    <col min="14810" max="14810" width="9.28515625" bestFit="1" customWidth="1"/>
    <col min="14811" max="14811" width="8.28515625" bestFit="1" customWidth="1"/>
    <col min="14812" max="14813" width="8.85546875" bestFit="1" customWidth="1"/>
    <col min="14814" max="14814" width="8.7109375" bestFit="1" customWidth="1"/>
    <col min="14815" max="14815" width="10.42578125" bestFit="1" customWidth="1"/>
    <col min="14816" max="14816" width="10" bestFit="1" customWidth="1"/>
    <col min="14817" max="14817" width="9.28515625" bestFit="1" customWidth="1"/>
    <col min="14818" max="14818" width="10" customWidth="1"/>
    <col min="14819" max="14819" width="8.7109375" bestFit="1" customWidth="1"/>
    <col min="14820" max="14820" width="7.7109375" customWidth="1"/>
    <col min="14821" max="14821" width="9.42578125" bestFit="1" customWidth="1"/>
    <col min="14822" max="14822" width="9.28515625" bestFit="1" customWidth="1"/>
    <col min="14823" max="14824" width="10.42578125" bestFit="1" customWidth="1"/>
    <col min="14825" max="14825" width="11.140625" bestFit="1" customWidth="1"/>
    <col min="14826" max="14826" width="11" bestFit="1" customWidth="1"/>
    <col min="14827" max="14827" width="10.42578125" bestFit="1" customWidth="1"/>
    <col min="14828" max="14828" width="11.5703125" bestFit="1" customWidth="1"/>
    <col min="14829" max="14829" width="12" bestFit="1" customWidth="1"/>
    <col min="14830" max="14830" width="11.140625" bestFit="1" customWidth="1"/>
    <col min="14831" max="14831" width="9.85546875" bestFit="1" customWidth="1"/>
    <col min="14832" max="14832" width="11.42578125" customWidth="1"/>
    <col min="14833" max="14833" width="5.85546875" bestFit="1" customWidth="1"/>
    <col min="14834" max="14835" width="7.7109375" customWidth="1"/>
    <col min="15055" max="15055" width="13" customWidth="1"/>
    <col min="15056" max="15056" width="15.28515625" bestFit="1" customWidth="1"/>
    <col min="15057" max="15057" width="9.7109375" bestFit="1" customWidth="1"/>
    <col min="15058" max="15058" width="9.7109375" customWidth="1"/>
    <col min="15059" max="15059" width="10.5703125" bestFit="1" customWidth="1"/>
    <col min="15060" max="15060" width="11" bestFit="1" customWidth="1"/>
    <col min="15061" max="15061" width="9.7109375" customWidth="1"/>
    <col min="15062" max="15062" width="10.42578125" bestFit="1" customWidth="1"/>
    <col min="15063" max="15063" width="10.85546875" bestFit="1" customWidth="1"/>
    <col min="15064" max="15064" width="12" bestFit="1" customWidth="1"/>
    <col min="15065" max="15065" width="10.42578125" bestFit="1" customWidth="1"/>
    <col min="15066" max="15066" width="9.28515625" bestFit="1" customWidth="1"/>
    <col min="15067" max="15067" width="8.28515625" bestFit="1" customWidth="1"/>
    <col min="15068" max="15069" width="8.85546875" bestFit="1" customWidth="1"/>
    <col min="15070" max="15070" width="8.7109375" bestFit="1" customWidth="1"/>
    <col min="15071" max="15071" width="10.42578125" bestFit="1" customWidth="1"/>
    <col min="15072" max="15072" width="10" bestFit="1" customWidth="1"/>
    <col min="15073" max="15073" width="9.28515625" bestFit="1" customWidth="1"/>
    <col min="15074" max="15074" width="10" customWidth="1"/>
    <col min="15075" max="15075" width="8.7109375" bestFit="1" customWidth="1"/>
    <col min="15076" max="15076" width="7.7109375" customWidth="1"/>
    <col min="15077" max="15077" width="9.42578125" bestFit="1" customWidth="1"/>
    <col min="15078" max="15078" width="9.28515625" bestFit="1" customWidth="1"/>
    <col min="15079" max="15080" width="10.42578125" bestFit="1" customWidth="1"/>
    <col min="15081" max="15081" width="11.140625" bestFit="1" customWidth="1"/>
    <col min="15082" max="15082" width="11" bestFit="1" customWidth="1"/>
    <col min="15083" max="15083" width="10.42578125" bestFit="1" customWidth="1"/>
    <col min="15084" max="15084" width="11.5703125" bestFit="1" customWidth="1"/>
    <col min="15085" max="15085" width="12" bestFit="1" customWidth="1"/>
    <col min="15086" max="15086" width="11.140625" bestFit="1" customWidth="1"/>
    <col min="15087" max="15087" width="9.85546875" bestFit="1" customWidth="1"/>
    <col min="15088" max="15088" width="11.42578125" customWidth="1"/>
    <col min="15089" max="15089" width="5.85546875" bestFit="1" customWidth="1"/>
    <col min="15090" max="15091" width="7.7109375" customWidth="1"/>
    <col min="15311" max="15311" width="13" customWidth="1"/>
    <col min="15312" max="15312" width="15.28515625" bestFit="1" customWidth="1"/>
    <col min="15313" max="15313" width="9.7109375" bestFit="1" customWidth="1"/>
    <col min="15314" max="15314" width="9.7109375" customWidth="1"/>
    <col min="15315" max="15315" width="10.5703125" bestFit="1" customWidth="1"/>
    <col min="15316" max="15316" width="11" bestFit="1" customWidth="1"/>
    <col min="15317" max="15317" width="9.7109375" customWidth="1"/>
    <col min="15318" max="15318" width="10.42578125" bestFit="1" customWidth="1"/>
    <col min="15319" max="15319" width="10.85546875" bestFit="1" customWidth="1"/>
    <col min="15320" max="15320" width="12" bestFit="1" customWidth="1"/>
    <col min="15321" max="15321" width="10.42578125" bestFit="1" customWidth="1"/>
    <col min="15322" max="15322" width="9.28515625" bestFit="1" customWidth="1"/>
    <col min="15323" max="15323" width="8.28515625" bestFit="1" customWidth="1"/>
    <col min="15324" max="15325" width="8.85546875" bestFit="1" customWidth="1"/>
    <col min="15326" max="15326" width="8.7109375" bestFit="1" customWidth="1"/>
    <col min="15327" max="15327" width="10.42578125" bestFit="1" customWidth="1"/>
    <col min="15328" max="15328" width="10" bestFit="1" customWidth="1"/>
    <col min="15329" max="15329" width="9.28515625" bestFit="1" customWidth="1"/>
    <col min="15330" max="15330" width="10" customWidth="1"/>
    <col min="15331" max="15331" width="8.7109375" bestFit="1" customWidth="1"/>
    <col min="15332" max="15332" width="7.7109375" customWidth="1"/>
    <col min="15333" max="15333" width="9.42578125" bestFit="1" customWidth="1"/>
    <col min="15334" max="15334" width="9.28515625" bestFit="1" customWidth="1"/>
    <col min="15335" max="15336" width="10.42578125" bestFit="1" customWidth="1"/>
    <col min="15337" max="15337" width="11.140625" bestFit="1" customWidth="1"/>
    <col min="15338" max="15338" width="11" bestFit="1" customWidth="1"/>
    <col min="15339" max="15339" width="10.42578125" bestFit="1" customWidth="1"/>
    <col min="15340" max="15340" width="11.5703125" bestFit="1" customWidth="1"/>
    <col min="15341" max="15341" width="12" bestFit="1" customWidth="1"/>
    <col min="15342" max="15342" width="11.140625" bestFit="1" customWidth="1"/>
    <col min="15343" max="15343" width="9.85546875" bestFit="1" customWidth="1"/>
    <col min="15344" max="15344" width="11.42578125" customWidth="1"/>
    <col min="15345" max="15345" width="5.85546875" bestFit="1" customWidth="1"/>
    <col min="15346" max="15347" width="7.7109375" customWidth="1"/>
    <col min="15567" max="15567" width="13" customWidth="1"/>
    <col min="15568" max="15568" width="15.28515625" bestFit="1" customWidth="1"/>
    <col min="15569" max="15569" width="9.7109375" bestFit="1" customWidth="1"/>
    <col min="15570" max="15570" width="9.7109375" customWidth="1"/>
    <col min="15571" max="15571" width="10.5703125" bestFit="1" customWidth="1"/>
    <col min="15572" max="15572" width="11" bestFit="1" customWidth="1"/>
    <col min="15573" max="15573" width="9.7109375" customWidth="1"/>
    <col min="15574" max="15574" width="10.42578125" bestFit="1" customWidth="1"/>
    <col min="15575" max="15575" width="10.85546875" bestFit="1" customWidth="1"/>
    <col min="15576" max="15576" width="12" bestFit="1" customWidth="1"/>
    <col min="15577" max="15577" width="10.42578125" bestFit="1" customWidth="1"/>
    <col min="15578" max="15578" width="9.28515625" bestFit="1" customWidth="1"/>
    <col min="15579" max="15579" width="8.28515625" bestFit="1" customWidth="1"/>
    <col min="15580" max="15581" width="8.85546875" bestFit="1" customWidth="1"/>
    <col min="15582" max="15582" width="8.7109375" bestFit="1" customWidth="1"/>
    <col min="15583" max="15583" width="10.42578125" bestFit="1" customWidth="1"/>
    <col min="15584" max="15584" width="10" bestFit="1" customWidth="1"/>
    <col min="15585" max="15585" width="9.28515625" bestFit="1" customWidth="1"/>
    <col min="15586" max="15586" width="10" customWidth="1"/>
    <col min="15587" max="15587" width="8.7109375" bestFit="1" customWidth="1"/>
    <col min="15588" max="15588" width="7.7109375" customWidth="1"/>
    <col min="15589" max="15589" width="9.42578125" bestFit="1" customWidth="1"/>
    <col min="15590" max="15590" width="9.28515625" bestFit="1" customWidth="1"/>
    <col min="15591" max="15592" width="10.42578125" bestFit="1" customWidth="1"/>
    <col min="15593" max="15593" width="11.140625" bestFit="1" customWidth="1"/>
    <col min="15594" max="15594" width="11" bestFit="1" customWidth="1"/>
    <col min="15595" max="15595" width="10.42578125" bestFit="1" customWidth="1"/>
    <col min="15596" max="15596" width="11.5703125" bestFit="1" customWidth="1"/>
    <col min="15597" max="15597" width="12" bestFit="1" customWidth="1"/>
    <col min="15598" max="15598" width="11.140625" bestFit="1" customWidth="1"/>
    <col min="15599" max="15599" width="9.85546875" bestFit="1" customWidth="1"/>
    <col min="15600" max="15600" width="11.42578125" customWidth="1"/>
    <col min="15601" max="15601" width="5.85546875" bestFit="1" customWidth="1"/>
    <col min="15602" max="15603" width="7.7109375" customWidth="1"/>
    <col min="15823" max="15823" width="13" customWidth="1"/>
    <col min="15824" max="15824" width="15.28515625" bestFit="1" customWidth="1"/>
    <col min="15825" max="15825" width="9.7109375" bestFit="1" customWidth="1"/>
    <col min="15826" max="15826" width="9.7109375" customWidth="1"/>
    <col min="15827" max="15827" width="10.5703125" bestFit="1" customWidth="1"/>
    <col min="15828" max="15828" width="11" bestFit="1" customWidth="1"/>
    <col min="15829" max="15829" width="9.7109375" customWidth="1"/>
    <col min="15830" max="15830" width="10.42578125" bestFit="1" customWidth="1"/>
    <col min="15831" max="15831" width="10.85546875" bestFit="1" customWidth="1"/>
    <col min="15832" max="15832" width="12" bestFit="1" customWidth="1"/>
    <col min="15833" max="15833" width="10.42578125" bestFit="1" customWidth="1"/>
    <col min="15834" max="15834" width="9.28515625" bestFit="1" customWidth="1"/>
    <col min="15835" max="15835" width="8.28515625" bestFit="1" customWidth="1"/>
    <col min="15836" max="15837" width="8.85546875" bestFit="1" customWidth="1"/>
    <col min="15838" max="15838" width="8.7109375" bestFit="1" customWidth="1"/>
    <col min="15839" max="15839" width="10.42578125" bestFit="1" customWidth="1"/>
    <col min="15840" max="15840" width="10" bestFit="1" customWidth="1"/>
    <col min="15841" max="15841" width="9.28515625" bestFit="1" customWidth="1"/>
    <col min="15842" max="15842" width="10" customWidth="1"/>
    <col min="15843" max="15843" width="8.7109375" bestFit="1" customWidth="1"/>
    <col min="15844" max="15844" width="7.7109375" customWidth="1"/>
    <col min="15845" max="15845" width="9.42578125" bestFit="1" customWidth="1"/>
    <col min="15846" max="15846" width="9.28515625" bestFit="1" customWidth="1"/>
    <col min="15847" max="15848" width="10.42578125" bestFit="1" customWidth="1"/>
    <col min="15849" max="15849" width="11.140625" bestFit="1" customWidth="1"/>
    <col min="15850" max="15850" width="11" bestFit="1" customWidth="1"/>
    <col min="15851" max="15851" width="10.42578125" bestFit="1" customWidth="1"/>
    <col min="15852" max="15852" width="11.5703125" bestFit="1" customWidth="1"/>
    <col min="15853" max="15853" width="12" bestFit="1" customWidth="1"/>
    <col min="15854" max="15854" width="11.140625" bestFit="1" customWidth="1"/>
    <col min="15855" max="15855" width="9.85546875" bestFit="1" customWidth="1"/>
    <col min="15856" max="15856" width="11.42578125" customWidth="1"/>
    <col min="15857" max="15857" width="5.85546875" bestFit="1" customWidth="1"/>
    <col min="15858" max="15859" width="7.7109375" customWidth="1"/>
    <col min="16079" max="16079" width="13" customWidth="1"/>
    <col min="16080" max="16080" width="15.28515625" bestFit="1" customWidth="1"/>
    <col min="16081" max="16081" width="9.7109375" bestFit="1" customWidth="1"/>
    <col min="16082" max="16082" width="9.7109375" customWidth="1"/>
    <col min="16083" max="16083" width="10.5703125" bestFit="1" customWidth="1"/>
    <col min="16084" max="16084" width="11" bestFit="1" customWidth="1"/>
    <col min="16085" max="16085" width="9.7109375" customWidth="1"/>
    <col min="16086" max="16086" width="10.42578125" bestFit="1" customWidth="1"/>
    <col min="16087" max="16087" width="10.85546875" bestFit="1" customWidth="1"/>
    <col min="16088" max="16088" width="12" bestFit="1" customWidth="1"/>
    <col min="16089" max="16089" width="10.42578125" bestFit="1" customWidth="1"/>
    <col min="16090" max="16090" width="9.28515625" bestFit="1" customWidth="1"/>
    <col min="16091" max="16091" width="8.28515625" bestFit="1" customWidth="1"/>
    <col min="16092" max="16093" width="8.85546875" bestFit="1" customWidth="1"/>
    <col min="16094" max="16094" width="8.7109375" bestFit="1" customWidth="1"/>
    <col min="16095" max="16095" width="10.42578125" bestFit="1" customWidth="1"/>
    <col min="16096" max="16096" width="10" bestFit="1" customWidth="1"/>
    <col min="16097" max="16097" width="9.28515625" bestFit="1" customWidth="1"/>
    <col min="16098" max="16098" width="10" customWidth="1"/>
    <col min="16099" max="16099" width="8.7109375" bestFit="1" customWidth="1"/>
    <col min="16100" max="16100" width="7.7109375" customWidth="1"/>
    <col min="16101" max="16101" width="9.42578125" bestFit="1" customWidth="1"/>
    <col min="16102" max="16102" width="9.28515625" bestFit="1" customWidth="1"/>
    <col min="16103" max="16104" width="10.42578125" bestFit="1" customWidth="1"/>
    <col min="16105" max="16105" width="11.140625" bestFit="1" customWidth="1"/>
    <col min="16106" max="16106" width="11" bestFit="1" customWidth="1"/>
    <col min="16107" max="16107" width="10.42578125" bestFit="1" customWidth="1"/>
    <col min="16108" max="16108" width="11.5703125" bestFit="1" customWidth="1"/>
    <col min="16109" max="16109" width="12" bestFit="1" customWidth="1"/>
    <col min="16110" max="16110" width="11.140625" bestFit="1" customWidth="1"/>
    <col min="16111" max="16111" width="9.85546875" bestFit="1" customWidth="1"/>
    <col min="16112" max="16112" width="11.42578125" customWidth="1"/>
    <col min="16113" max="16113" width="5.85546875" bestFit="1" customWidth="1"/>
    <col min="16114" max="16115" width="7.7109375" customWidth="1"/>
  </cols>
  <sheetData>
    <row r="1" spans="1:77" ht="50.1" customHeight="1">
      <c r="B1" s="36" t="str">
        <f>Mov.tot!F1</f>
        <v>SUBVENC. DIPUTACIÓ DE BARCELONA</v>
      </c>
      <c r="C1" s="36" t="str">
        <f>Mov.tot!G1</f>
        <v>SUBVENC. AJUNTAMENT</v>
      </c>
      <c r="D1" s="36" t="str">
        <f>Mov.tot!H1</f>
        <v>SUBVENC. ACOLLIDA</v>
      </c>
      <c r="E1" s="36" t="str">
        <f>Mov.tot!I1</f>
        <v>SUBVENC. EXTRAESCOLARS</v>
      </c>
      <c r="F1" s="36" t="str">
        <f>Mov.tot!J1</f>
        <v>SUBVENC. ESCOLES OBERTES</v>
      </c>
      <c r="G1" s="36" t="str">
        <f>Mov.tot!K1</f>
        <v>QUOTES AMPA</v>
      </c>
      <c r="H1" s="36" t="str">
        <f>Mov.tot!L1</f>
        <v>EXTRAESC. INFANTILS</v>
      </c>
      <c r="I1" s="36" t="str">
        <f>Mov.tot!M1</f>
        <v>PISCINA CANET</v>
      </c>
      <c r="J1" s="36" t="str">
        <f>Mov.tot!N1</f>
        <v>EXTRAESC. ADULTS</v>
      </c>
      <c r="K1" s="36" t="str">
        <f>Mov.tot!O1</f>
        <v>ACOLLIDA MATINAL</v>
      </c>
      <c r="L1" s="36" t="str">
        <f>Mov.tot!P1</f>
        <v>LUDOTECA</v>
      </c>
      <c r="M1" s="36" t="str">
        <f>Mov.tot!Q1</f>
        <v>CASAL SETEMBRE</v>
      </c>
      <c r="N1" s="36" t="str">
        <f>Mov.tot!R1</f>
        <v>CASAL NADAL</v>
      </c>
      <c r="O1" s="36" t="str">
        <f>Mov.tot!S1</f>
        <v>CASAL S. BLANCA</v>
      </c>
      <c r="P1" s="36" t="str">
        <f>Mov.tot!T1</f>
        <v>CASAL JUNY</v>
      </c>
      <c r="Q1" s="36" t="str">
        <f>Mov.tot!U1</f>
        <v>CASTANYADA</v>
      </c>
      <c r="R1" s="36" t="str">
        <f>Mov.tot!V1</f>
        <v>NADAL</v>
      </c>
      <c r="S1" s="36" t="str">
        <f>Mov.tot!W1</f>
        <v>DVD NADAL</v>
      </c>
      <c r="T1" s="36" t="str">
        <f>Mov.tot!X1</f>
        <v>CARNAVAL</v>
      </c>
      <c r="U1" s="36" t="str">
        <f>Mov.tot!Y1</f>
        <v>SANT JORDI</v>
      </c>
      <c r="V1" s="36" t="str">
        <f>Mov.tot!Z1</f>
        <v>FINAL DE CURS</v>
      </c>
      <c r="W1" s="36" t="str">
        <f>Mov.tot!AA1</f>
        <v>BOC'N ROLL</v>
      </c>
      <c r="X1" s="36" t="str">
        <f>Mov.tot!AB1</f>
        <v>XANDALLS</v>
      </c>
      <c r="Y1" s="36" t="str">
        <f>Mov.tot!AC1</f>
        <v>LLIBRES TEXT</v>
      </c>
      <c r="Z1" s="36" t="str">
        <f>Mov.tot!AD1</f>
        <v>CALENDARIS</v>
      </c>
      <c r="AA1" s="36" t="str">
        <f>Mov.tot!AE1</f>
        <v>LOTERIA NADAL</v>
      </c>
      <c r="AB1" s="36" t="str">
        <f>Mov.tot!AF1</f>
        <v>PANERA NADAL</v>
      </c>
      <c r="AC1" s="35" t="str">
        <f>Mov.tot!AG1</f>
        <v>DESCOMPTE SUBVENCIÓ AJUNTAMENT</v>
      </c>
      <c r="AD1" s="35" t="str">
        <f>Mov.tot!AH1</f>
        <v>NÒMINES EXTRAESC. INFANT.</v>
      </c>
      <c r="AE1" s="35" t="str">
        <f>Mov.tot!AI1</f>
        <v>SS IMPOSTOS EXTRAESC. INFANT.</v>
      </c>
      <c r="AF1" s="35" t="str">
        <f>Mov.tot!AJ1</f>
        <v>NÒMINES EXTRAESC. ADULTS</v>
      </c>
      <c r="AG1" s="35" t="str">
        <f>Mov.tot!AK1</f>
        <v>SS IMPOSTOS EXTRAESC. ADULTS</v>
      </c>
      <c r="AH1" s="35" t="str">
        <f>Mov.tot!AL1</f>
        <v>MAT. EXTRAESC.</v>
      </c>
      <c r="AI1" s="35" t="str">
        <f>Mov.tot!AM1</f>
        <v>PISCINA CANET</v>
      </c>
      <c r="AJ1" s="35" t="str">
        <f>Mov.tot!AN1</f>
        <v>NÒMINES ACOLL LUDOT</v>
      </c>
      <c r="AK1" s="35" t="str">
        <f>Mov.tot!AO1</f>
        <v>SS IMPOSTOS ACOLL LUDOT</v>
      </c>
      <c r="AL1" s="35" t="str">
        <f>Mov.tot!AP1</f>
        <v>NÒMINES TEI</v>
      </c>
      <c r="AM1" s="35" t="str">
        <f>Mov.tot!AQ1</f>
        <v>SS IMPOSTOS TEI</v>
      </c>
      <c r="AN1" s="35" t="str">
        <f>Mov.tot!AR1</f>
        <v>MAT. LUDOTECA</v>
      </c>
      <c r="AO1" s="35" t="str">
        <f>Mov.tot!AS1</f>
        <v>CASAL SETEMBRE</v>
      </c>
      <c r="AP1" s="35" t="str">
        <f>Mov.tot!AT1</f>
        <v>CASAL NADAL</v>
      </c>
      <c r="AQ1" s="35" t="str">
        <f>Mov.tot!AU1</f>
        <v>CASAL S. BLANCA</v>
      </c>
      <c r="AR1" s="35" t="str">
        <f>Mov.tot!AV1</f>
        <v>CASAL JUNY</v>
      </c>
      <c r="AS1" s="35" t="str">
        <f>Mov.tot!AW1</f>
        <v>CASTANYADA</v>
      </c>
      <c r="AT1" s="35" t="str">
        <f>Mov.tot!AX1</f>
        <v>NADAL</v>
      </c>
      <c r="AU1" s="35" t="str">
        <f>Mov.tot!AY1</f>
        <v>DVD NADAL</v>
      </c>
      <c r="AV1" s="35" t="str">
        <f>Mov.tot!AZ1</f>
        <v>CARNAVAL</v>
      </c>
      <c r="AW1" s="35" t="str">
        <f>Mov.tot!BA1</f>
        <v>SANT JORDI</v>
      </c>
      <c r="AX1" s="35" t="str">
        <f>Mov.tot!BB1</f>
        <v xml:space="preserve">FINAL DE CURS </v>
      </c>
      <c r="AY1" s="35" t="str">
        <f>Mov.tot!BC1</f>
        <v>BOC'N ROLL</v>
      </c>
      <c r="AZ1" s="35" t="str">
        <f>Mov.tot!BD1</f>
        <v>XANDALLS</v>
      </c>
      <c r="BA1" s="35" t="str">
        <f>Mov.tot!BE1</f>
        <v>CALENDARIS</v>
      </c>
      <c r="BB1" s="35" t="str">
        <f>Mov.tot!BF1</f>
        <v>LOTERIA NADAL</v>
      </c>
      <c r="BC1" s="35" t="str">
        <f>Mov.tot!BG1</f>
        <v>PANERA NADAL</v>
      </c>
      <c r="BD1" s="35" t="str">
        <f>Mov.tot!BH1</f>
        <v>LLIBRES TEXT</v>
      </c>
      <c r="BE1" s="35" t="str">
        <f>Mov.tot!BI1</f>
        <v>BIBLIO SOBRE RODES</v>
      </c>
      <c r="BF1" s="35" t="str">
        <f>Mov.tot!BJ1</f>
        <v>GESTORIA</v>
      </c>
      <c r="BG1" s="35" t="str">
        <f>Mov.tot!BK1</f>
        <v>TAXES</v>
      </c>
      <c r="BH1" s="35" t="str">
        <f>Mov.tot!BL1</f>
        <v>ALTRES INVERSIÓ ESCOLA</v>
      </c>
      <c r="BI1" s="35" t="str">
        <f>Mov.tot!BM1</f>
        <v>PRESSUPOST ASSIGNAT ESCOLA</v>
      </c>
      <c r="BJ1" s="35" t="str">
        <f>Mov.tot!BN1</f>
        <v>COMIS. MANT.</v>
      </c>
      <c r="BK1" s="35" t="str">
        <f>Mov.tot!BO1</f>
        <v>COMIS. TRANSF.</v>
      </c>
      <c r="BL1" s="35" t="str">
        <f>Mov.tot!BP1</f>
        <v>COMIS. REBUTS</v>
      </c>
      <c r="BM1" s="35" t="str">
        <f>Mov.tot!BQ1</f>
        <v>IMPOSTOS SOBRE COMISSIÓ REBUTS</v>
      </c>
      <c r="BN1" s="35" t="str">
        <f>Mov.tot!BR1</f>
        <v>COMIS. IMPAGATS</v>
      </c>
      <c r="BO1" s="35" t="str">
        <f>Mov.tot!BS1</f>
        <v>COMIS. IMPOSTOS IMPAGATS</v>
      </c>
      <c r="BP1" s="35" t="str">
        <f>Mov.tot!BT1</f>
        <v>COMIS. CORREU IMPAGATS</v>
      </c>
      <c r="BQ1" s="35" t="str">
        <f>Mov.tot!BU1</f>
        <v>QUOTA FAPAC</v>
      </c>
      <c r="BR1" s="35" t="str">
        <f>Mov.tot!BV1</f>
        <v>TELÈFON</v>
      </c>
      <c r="BS1" s="35" t="str">
        <f>Mov.tot!BW1</f>
        <v>RENTING FOTOC.</v>
      </c>
      <c r="BT1" s="35" t="str">
        <f>Mov.tot!BX1</f>
        <v>MAT. OFICINA</v>
      </c>
      <c r="BU1" s="35" t="str">
        <f>Mov.tot!BY1</f>
        <v>VOLUNT. AdMunt</v>
      </c>
      <c r="BV1" s="35" t="str">
        <f>Mov.tot!BZ1</f>
        <v>arenys.org</v>
      </c>
      <c r="BW1" s="35" t="str">
        <f>Mov.tot!CA1</f>
        <v>IMPAGATS</v>
      </c>
      <c r="BX1" s="36" t="str">
        <f>Mov.tot!CB1</f>
        <v>TOTAL INGRESSOS</v>
      </c>
      <c r="BY1" s="35" t="str">
        <f>Mov.tot!CC1</f>
        <v>TOTAL DESPESES</v>
      </c>
    </row>
    <row r="2" spans="1:77">
      <c r="A2" s="7">
        <v>41153</v>
      </c>
      <c r="B2" s="17">
        <f>Mov.tot!F69</f>
        <v>0</v>
      </c>
      <c r="C2" s="17">
        <f>Mov.tot!G69</f>
        <v>0</v>
      </c>
      <c r="D2" s="17">
        <f>Mov.tot!H69</f>
        <v>0</v>
      </c>
      <c r="E2" s="17">
        <f>Mov.tot!I69</f>
        <v>0</v>
      </c>
      <c r="F2" s="17">
        <f>Mov.tot!J69</f>
        <v>0</v>
      </c>
      <c r="G2" s="17">
        <f>Mov.tot!K69</f>
        <v>6140</v>
      </c>
      <c r="H2" s="17">
        <f>Mov.tot!L69</f>
        <v>0</v>
      </c>
      <c r="I2" s="17">
        <f>Mov.tot!M69</f>
        <v>0</v>
      </c>
      <c r="J2" s="17">
        <f>Mov.tot!N69</f>
        <v>0</v>
      </c>
      <c r="K2" s="17">
        <f>Mov.tot!O69</f>
        <v>514.70000000000005</v>
      </c>
      <c r="L2" s="17">
        <f>Mov.tot!P69</f>
        <v>314.5</v>
      </c>
      <c r="M2" s="17">
        <f>Mov.tot!Q69</f>
        <v>0</v>
      </c>
      <c r="N2" s="17">
        <f>Mov.tot!R69</f>
        <v>0</v>
      </c>
      <c r="O2" s="17">
        <f>Mov.tot!S69</f>
        <v>0</v>
      </c>
      <c r="P2" s="17">
        <f>Mov.tot!T69</f>
        <v>0</v>
      </c>
      <c r="Q2" s="17">
        <f>Mov.tot!U69</f>
        <v>0</v>
      </c>
      <c r="R2" s="17">
        <f>Mov.tot!V69</f>
        <v>0</v>
      </c>
      <c r="S2" s="17">
        <f>Mov.tot!W69</f>
        <v>0</v>
      </c>
      <c r="T2" s="17">
        <f>Mov.tot!X69</f>
        <v>0</v>
      </c>
      <c r="U2" s="17">
        <f>Mov.tot!Y69</f>
        <v>0</v>
      </c>
      <c r="V2" s="17">
        <f>Mov.tot!Z69</f>
        <v>0</v>
      </c>
      <c r="W2" s="17">
        <f>Mov.tot!AA69</f>
        <v>0</v>
      </c>
      <c r="X2" s="17">
        <f>Mov.tot!AB69</f>
        <v>0</v>
      </c>
      <c r="Y2" s="17">
        <f>Mov.tot!AC69</f>
        <v>694.55</v>
      </c>
      <c r="Z2" s="17">
        <f>Mov.tot!AD69</f>
        <v>0</v>
      </c>
      <c r="AA2" s="17">
        <f>Mov.tot!AE69</f>
        <v>0</v>
      </c>
      <c r="AB2" s="17">
        <f>Mov.tot!AF69</f>
        <v>0</v>
      </c>
      <c r="AC2" s="17">
        <f>Mov.tot!AG69</f>
        <v>0</v>
      </c>
      <c r="AD2" s="17">
        <f>Mov.tot!AH69</f>
        <v>-258.875</v>
      </c>
      <c r="AE2" s="17">
        <f>Mov.tot!AI69</f>
        <v>-117.28841120242987</v>
      </c>
      <c r="AF2" s="17">
        <f>Mov.tot!AJ69</f>
        <v>-36.982882499999995</v>
      </c>
      <c r="AG2" s="17">
        <f>Mov.tot!AK69</f>
        <v>-16.755822424379129</v>
      </c>
      <c r="AH2" s="17">
        <f>Mov.tot!AL69</f>
        <v>0</v>
      </c>
      <c r="AI2" s="17">
        <f>Mov.tot!AM69</f>
        <v>0</v>
      </c>
      <c r="AJ2" s="17">
        <f>Mov.tot!AN69</f>
        <v>-527.44026564814817</v>
      </c>
      <c r="AK2" s="17">
        <f>Mov.tot!AO69</f>
        <v>-232.7104150275627</v>
      </c>
      <c r="AL2" s="17">
        <f>Mov.tot!AP69</f>
        <v>-329.05185185185184</v>
      </c>
      <c r="AM2" s="17">
        <f>Mov.tot!AQ69</f>
        <v>-142.34535134562827</v>
      </c>
      <c r="AN2" s="17">
        <f>Mov.tot!AR69</f>
        <v>-2.25</v>
      </c>
      <c r="AO2" s="17">
        <f>Mov.tot!AS69</f>
        <v>0</v>
      </c>
      <c r="AP2" s="17">
        <f>Mov.tot!AT69</f>
        <v>0</v>
      </c>
      <c r="AQ2" s="17">
        <f>Mov.tot!AU69</f>
        <v>0</v>
      </c>
      <c r="AR2" s="17">
        <f>Mov.tot!AV69</f>
        <v>0</v>
      </c>
      <c r="AS2" s="17">
        <f>Mov.tot!AW69</f>
        <v>0</v>
      </c>
      <c r="AT2" s="17">
        <f>Mov.tot!AX69</f>
        <v>0</v>
      </c>
      <c r="AU2" s="17">
        <f>Mov.tot!AY69</f>
        <v>0</v>
      </c>
      <c r="AV2" s="17">
        <f>Mov.tot!AZ69</f>
        <v>0</v>
      </c>
      <c r="AW2" s="17">
        <f>Mov.tot!BA69</f>
        <v>0</v>
      </c>
      <c r="AX2" s="17">
        <f>Mov.tot!BB69</f>
        <v>0</v>
      </c>
      <c r="AY2" s="17">
        <f>Mov.tot!BC69</f>
        <v>0</v>
      </c>
      <c r="AZ2" s="17">
        <f>Mov.tot!BD69</f>
        <v>0</v>
      </c>
      <c r="BA2" s="17">
        <f>Mov.tot!BE69</f>
        <v>-123.11</v>
      </c>
      <c r="BB2" s="17">
        <f>Mov.tot!BF69</f>
        <v>0</v>
      </c>
      <c r="BC2" s="17">
        <f>Mov.tot!BG69</f>
        <v>0</v>
      </c>
      <c r="BD2" s="17">
        <f>Mov.tot!BH69</f>
        <v>0</v>
      </c>
      <c r="BE2" s="17">
        <f>Mov.tot!BI69</f>
        <v>0</v>
      </c>
      <c r="BF2" s="17">
        <f>Mov.tot!BJ69</f>
        <v>-72.599999999999994</v>
      </c>
      <c r="BG2" s="17">
        <f>Mov.tot!BK69</f>
        <v>0</v>
      </c>
      <c r="BH2" s="17">
        <f>Mov.tot!BL69</f>
        <v>0</v>
      </c>
      <c r="BI2" s="17">
        <f>Mov.tot!BM69</f>
        <v>0</v>
      </c>
      <c r="BJ2" s="17">
        <f>Mov.tot!BN69</f>
        <v>-12.5</v>
      </c>
      <c r="BK2" s="17">
        <f>Mov.tot!BO69</f>
        <v>-1</v>
      </c>
      <c r="BL2" s="17">
        <f>Mov.tot!BP69</f>
        <v>-6.25</v>
      </c>
      <c r="BM2" s="17">
        <f>Mov.tot!BQ69</f>
        <v>-1.31</v>
      </c>
      <c r="BN2" s="17">
        <f>Mov.tot!BR69</f>
        <v>-3</v>
      </c>
      <c r="BO2" s="17">
        <f>Mov.tot!BS69</f>
        <v>-0.71</v>
      </c>
      <c r="BP2" s="17">
        <f>Mov.tot!BT69</f>
        <v>-0.36</v>
      </c>
      <c r="BQ2" s="17">
        <f>Mov.tot!BU69</f>
        <v>0</v>
      </c>
      <c r="BR2" s="17">
        <f>Mov.tot!BV69</f>
        <v>0</v>
      </c>
      <c r="BS2" s="17">
        <f>Mov.tot!BW69</f>
        <v>-162.84</v>
      </c>
      <c r="BT2" s="17">
        <f>Mov.tot!BX69</f>
        <v>0</v>
      </c>
      <c r="BU2" s="17">
        <f>Mov.tot!BY69</f>
        <v>0</v>
      </c>
      <c r="BV2" s="17">
        <f>Mov.tot!BZ69</f>
        <v>0</v>
      </c>
      <c r="BW2" s="17">
        <f>Mov.tot!CA69</f>
        <v>-25.3</v>
      </c>
      <c r="BX2" s="17">
        <f>Mov.tot!CB69</f>
        <v>7663.75</v>
      </c>
      <c r="BY2" s="17">
        <f>Mov.tot!CC69</f>
        <v>-2047.3799999999994</v>
      </c>
    </row>
    <row r="3" spans="1:77">
      <c r="A3" s="7">
        <v>41183</v>
      </c>
      <c r="B3" s="17">
        <f>Mov.tot!F159</f>
        <v>0</v>
      </c>
      <c r="C3" s="17">
        <f>Mov.tot!G159</f>
        <v>0</v>
      </c>
      <c r="D3" s="17">
        <f>Mov.tot!H159</f>
        <v>0</v>
      </c>
      <c r="E3" s="17">
        <f>Mov.tot!I159</f>
        <v>0</v>
      </c>
      <c r="F3" s="17">
        <f>Mov.tot!J159</f>
        <v>0</v>
      </c>
      <c r="G3" s="17">
        <f>Mov.tot!K159</f>
        <v>180</v>
      </c>
      <c r="H3" s="17">
        <f>Mov.tot!L159</f>
        <v>1493.9999999999998</v>
      </c>
      <c r="I3" s="17">
        <f>Mov.tot!M159</f>
        <v>19.049999999999955</v>
      </c>
      <c r="J3" s="17">
        <f>Mov.tot!N159</f>
        <v>170.6</v>
      </c>
      <c r="K3" s="17">
        <f>Mov.tot!O159</f>
        <v>1048.5999999999999</v>
      </c>
      <c r="L3" s="17">
        <f>Mov.tot!P159</f>
        <v>439</v>
      </c>
      <c r="M3" s="17">
        <f>Mov.tot!Q159</f>
        <v>0</v>
      </c>
      <c r="N3" s="17">
        <f>Mov.tot!R159</f>
        <v>0</v>
      </c>
      <c r="O3" s="17">
        <f>Mov.tot!S159</f>
        <v>0</v>
      </c>
      <c r="P3" s="17">
        <f>Mov.tot!T159</f>
        <v>0</v>
      </c>
      <c r="Q3" s="17">
        <f>Mov.tot!U159</f>
        <v>59</v>
      </c>
      <c r="R3" s="17">
        <f>Mov.tot!V159</f>
        <v>0</v>
      </c>
      <c r="S3" s="17">
        <f>Mov.tot!W159</f>
        <v>0</v>
      </c>
      <c r="T3" s="17">
        <f>Mov.tot!X159</f>
        <v>0</v>
      </c>
      <c r="U3" s="17">
        <f>Mov.tot!Y159</f>
        <v>0</v>
      </c>
      <c r="V3" s="17">
        <f>Mov.tot!Z159</f>
        <v>0</v>
      </c>
      <c r="W3" s="17">
        <f>Mov.tot!AA159</f>
        <v>18</v>
      </c>
      <c r="X3" s="17">
        <f>Mov.tot!AB159</f>
        <v>54.7</v>
      </c>
      <c r="Y3" s="17">
        <f>Mov.tot!AC159</f>
        <v>55.3</v>
      </c>
      <c r="Z3" s="17">
        <f>Mov.tot!AD159</f>
        <v>82.5</v>
      </c>
      <c r="AA3" s="17">
        <f>Mov.tot!AE159</f>
        <v>0</v>
      </c>
      <c r="AB3" s="17">
        <f>Mov.tot!AF159</f>
        <v>0</v>
      </c>
      <c r="AC3" s="17">
        <f>Mov.tot!AG159</f>
        <v>0</v>
      </c>
      <c r="AD3" s="17">
        <f>Mov.tot!AH159</f>
        <v>-808.69999999999993</v>
      </c>
      <c r="AE3" s="17">
        <f>Mov.tot!AI159</f>
        <v>-367.10953127908641</v>
      </c>
      <c r="AF3" s="17">
        <f>Mov.tot!AJ159</f>
        <v>-95.623649599999993</v>
      </c>
      <c r="AG3" s="17">
        <f>Mov.tot!AK159</f>
        <v>-57.98973485095614</v>
      </c>
      <c r="AH3" s="17">
        <f>Mov.tot!AL159</f>
        <v>-7.3</v>
      </c>
      <c r="AI3" s="17">
        <f>Mov.tot!AM159</f>
        <v>0</v>
      </c>
      <c r="AJ3" s="17">
        <f>Mov.tot!AN159</f>
        <v>-736.91709114074081</v>
      </c>
      <c r="AK3" s="17">
        <f>Mov.tot!AO159</f>
        <v>-364.99104231933364</v>
      </c>
      <c r="AL3" s="17">
        <f>Mov.tot!AP159</f>
        <v>-537.57925925925929</v>
      </c>
      <c r="AM3" s="17">
        <f>Mov.tot!AQ159</f>
        <v>-257.78969155062373</v>
      </c>
      <c r="AN3" s="17">
        <f>Mov.tot!AR159</f>
        <v>0</v>
      </c>
      <c r="AO3" s="17">
        <f>Mov.tot!AS159</f>
        <v>0</v>
      </c>
      <c r="AP3" s="17">
        <f>Mov.tot!AT159</f>
        <v>0</v>
      </c>
      <c r="AQ3" s="17">
        <f>Mov.tot!AU159</f>
        <v>0</v>
      </c>
      <c r="AR3" s="17">
        <f>Mov.tot!AV159</f>
        <v>0</v>
      </c>
      <c r="AS3" s="17">
        <f>Mov.tot!AW159</f>
        <v>-21.2</v>
      </c>
      <c r="AT3" s="17">
        <f>Mov.tot!AX159</f>
        <v>0</v>
      </c>
      <c r="AU3" s="17">
        <f>Mov.tot!AY159</f>
        <v>0</v>
      </c>
      <c r="AV3" s="17">
        <f>Mov.tot!AZ159</f>
        <v>0</v>
      </c>
      <c r="AW3" s="17">
        <f>Mov.tot!BA159</f>
        <v>0</v>
      </c>
      <c r="AX3" s="17">
        <f>Mov.tot!BB159</f>
        <v>0</v>
      </c>
      <c r="AY3" s="17">
        <f>Mov.tot!BC159</f>
        <v>0</v>
      </c>
      <c r="AZ3" s="17">
        <f>Mov.tot!BD159</f>
        <v>0</v>
      </c>
      <c r="BA3" s="17">
        <f>Mov.tot!BE159</f>
        <v>-174.8</v>
      </c>
      <c r="BB3" s="17">
        <f>Mov.tot!BF159</f>
        <v>0</v>
      </c>
      <c r="BC3" s="17">
        <f>Mov.tot!BG159</f>
        <v>0</v>
      </c>
      <c r="BD3" s="17">
        <f>Mov.tot!BH159</f>
        <v>0</v>
      </c>
      <c r="BE3" s="17">
        <f>Mov.tot!BI159</f>
        <v>0</v>
      </c>
      <c r="BF3" s="17">
        <f>Mov.tot!BJ159</f>
        <v>-145.19999999999999</v>
      </c>
      <c r="BG3" s="17">
        <f>Mov.tot!BK159</f>
        <v>0</v>
      </c>
      <c r="BH3" s="17">
        <f>Mov.tot!BL159</f>
        <v>0</v>
      </c>
      <c r="BI3" s="17">
        <f>Mov.tot!BM159</f>
        <v>0</v>
      </c>
      <c r="BJ3" s="17">
        <f>Mov.tot!BN159</f>
        <v>0</v>
      </c>
      <c r="BK3" s="17">
        <f>Mov.tot!BO159</f>
        <v>-3</v>
      </c>
      <c r="BL3" s="17">
        <f>Mov.tot!BP159</f>
        <v>-25.5</v>
      </c>
      <c r="BM3" s="17">
        <f>Mov.tot!BQ159</f>
        <v>-5.4700000000000006</v>
      </c>
      <c r="BN3" s="17">
        <f>Mov.tot!BR159</f>
        <v>-6</v>
      </c>
      <c r="BO3" s="17">
        <f>Mov.tot!BS159</f>
        <v>-1.3900000000000006</v>
      </c>
      <c r="BP3" s="17">
        <f>Mov.tot!BT159</f>
        <v>-0.72000000000000097</v>
      </c>
      <c r="BQ3" s="17">
        <f>Mov.tot!BU159</f>
        <v>0</v>
      </c>
      <c r="BR3" s="17">
        <f>Mov.tot!BV159</f>
        <v>-32.479999999999997</v>
      </c>
      <c r="BS3" s="17">
        <f>Mov.tot!BW159</f>
        <v>-162.84</v>
      </c>
      <c r="BT3" s="17">
        <f>Mov.tot!BX159</f>
        <v>0</v>
      </c>
      <c r="BU3" s="17">
        <f>Mov.tot!BY159</f>
        <v>0</v>
      </c>
      <c r="BV3" s="17">
        <f>Mov.tot!BZ159</f>
        <v>0</v>
      </c>
      <c r="BW3" s="17">
        <f>Mov.tot!CA159</f>
        <v>-35.999999999999972</v>
      </c>
      <c r="BX3" s="17">
        <f>Mov.tot!CB159</f>
        <v>3620.7499999999995</v>
      </c>
      <c r="BY3" s="17">
        <f>Mov.tot!CC159</f>
        <v>-3812.5999999999995</v>
      </c>
    </row>
    <row r="4" spans="1:77">
      <c r="A4" s="7">
        <v>41214</v>
      </c>
      <c r="B4" s="17">
        <f>Mov.tot!F212</f>
        <v>0</v>
      </c>
      <c r="C4" s="17">
        <f>Mov.tot!G212</f>
        <v>0</v>
      </c>
      <c r="D4" s="17">
        <f>Mov.tot!H212</f>
        <v>0</v>
      </c>
      <c r="E4" s="17">
        <f>Mov.tot!I212</f>
        <v>0</v>
      </c>
      <c r="F4" s="17">
        <f>Mov.tot!J212</f>
        <v>0</v>
      </c>
      <c r="G4" s="17">
        <f>Mov.tot!K212</f>
        <v>0</v>
      </c>
      <c r="H4" s="17">
        <f>Mov.tot!L212</f>
        <v>1566</v>
      </c>
      <c r="I4" s="17">
        <f>Mov.tot!M212</f>
        <v>52</v>
      </c>
      <c r="J4" s="17">
        <f>Mov.tot!N212</f>
        <v>236</v>
      </c>
      <c r="K4" s="17">
        <f>Mov.tot!O212</f>
        <v>981</v>
      </c>
      <c r="L4" s="17">
        <f>Mov.tot!P212</f>
        <v>432</v>
      </c>
      <c r="M4" s="17">
        <f>Mov.tot!Q212</f>
        <v>0</v>
      </c>
      <c r="N4" s="17">
        <f>Mov.tot!R212</f>
        <v>0</v>
      </c>
      <c r="O4" s="17">
        <f>Mov.tot!S212</f>
        <v>0</v>
      </c>
      <c r="P4" s="17">
        <f>Mov.tot!T212</f>
        <v>0</v>
      </c>
      <c r="Q4" s="17">
        <f>Mov.tot!U212</f>
        <v>0</v>
      </c>
      <c r="R4" s="17">
        <f>Mov.tot!V212</f>
        <v>0</v>
      </c>
      <c r="S4" s="17">
        <f>Mov.tot!W212</f>
        <v>0</v>
      </c>
      <c r="T4" s="17">
        <f>Mov.tot!X212</f>
        <v>0</v>
      </c>
      <c r="U4" s="17">
        <f>Mov.tot!Y212</f>
        <v>0</v>
      </c>
      <c r="V4" s="17">
        <f>Mov.tot!Z212</f>
        <v>0.5</v>
      </c>
      <c r="W4" s="17">
        <f>Mov.tot!AA212</f>
        <v>0</v>
      </c>
      <c r="X4" s="17">
        <f>Mov.tot!AB212</f>
        <v>18.399999999999999</v>
      </c>
      <c r="Y4" s="17">
        <f>Mov.tot!AC212</f>
        <v>0</v>
      </c>
      <c r="Z4" s="17">
        <f>Mov.tot!AD212</f>
        <v>30</v>
      </c>
      <c r="AA4" s="17">
        <f>Mov.tot!AE212</f>
        <v>0</v>
      </c>
      <c r="AB4" s="17">
        <f>Mov.tot!AF212</f>
        <v>0</v>
      </c>
      <c r="AC4" s="17">
        <f>Mov.tot!AG212</f>
        <v>0</v>
      </c>
      <c r="AD4" s="17">
        <f>Mov.tot!AH212</f>
        <v>-877.36</v>
      </c>
      <c r="AE4" s="17">
        <f>Mov.tot!AI212</f>
        <v>-379.23347747110154</v>
      </c>
      <c r="AF4" s="17">
        <f>Mov.tot!AJ212</f>
        <v>-114.29364960000001</v>
      </c>
      <c r="AG4" s="17">
        <f>Mov.tot!AK212</f>
        <v>-50.810475657914594</v>
      </c>
      <c r="AH4" s="17">
        <f>Mov.tot!AL212</f>
        <v>-65.349999999999994</v>
      </c>
      <c r="AI4" s="17">
        <f>Mov.tot!AM212</f>
        <v>0</v>
      </c>
      <c r="AJ4" s="17">
        <f>Mov.tot!AN212</f>
        <v>-736.91709114074081</v>
      </c>
      <c r="AK4" s="17">
        <f>Mov.tot!AO212</f>
        <v>-321.85596026774914</v>
      </c>
      <c r="AL4" s="17">
        <f>Mov.tot!AP212</f>
        <v>-537.57925925925929</v>
      </c>
      <c r="AM4" s="17">
        <f>Mov.tot!AQ212</f>
        <v>-228.62008660323445</v>
      </c>
      <c r="AN4" s="17">
        <f>Mov.tot!AR212</f>
        <v>0</v>
      </c>
      <c r="AO4" s="17">
        <f>Mov.tot!AS212</f>
        <v>0</v>
      </c>
      <c r="AP4" s="17">
        <f>Mov.tot!AT212</f>
        <v>0</v>
      </c>
      <c r="AQ4" s="17">
        <f>Mov.tot!AU212</f>
        <v>0</v>
      </c>
      <c r="AR4" s="17">
        <f>Mov.tot!AV212</f>
        <v>0</v>
      </c>
      <c r="AS4" s="17">
        <f>Mov.tot!AW212</f>
        <v>-201.6</v>
      </c>
      <c r="AT4" s="17">
        <f>Mov.tot!AX212</f>
        <v>0</v>
      </c>
      <c r="AU4" s="17">
        <f>Mov.tot!AY212</f>
        <v>0</v>
      </c>
      <c r="AV4" s="17">
        <f>Mov.tot!AZ212</f>
        <v>0</v>
      </c>
      <c r="AW4" s="17">
        <f>Mov.tot!BA212</f>
        <v>0</v>
      </c>
      <c r="AX4" s="17">
        <f>Mov.tot!BB212</f>
        <v>0</v>
      </c>
      <c r="AY4" s="17">
        <f>Mov.tot!BC212</f>
        <v>0</v>
      </c>
      <c r="AZ4" s="17">
        <f>Mov.tot!BD212</f>
        <v>0</v>
      </c>
      <c r="BA4" s="17">
        <f>Mov.tot!BE212</f>
        <v>0</v>
      </c>
      <c r="BB4" s="17">
        <f>Mov.tot!BF212</f>
        <v>0</v>
      </c>
      <c r="BC4" s="17">
        <f>Mov.tot!BG212</f>
        <v>-3</v>
      </c>
      <c r="BD4" s="17">
        <f>Mov.tot!BH212</f>
        <v>0</v>
      </c>
      <c r="BE4" s="17">
        <f>Mov.tot!BI212</f>
        <v>0</v>
      </c>
      <c r="BF4" s="17">
        <f>Mov.tot!BJ212</f>
        <v>-145.19999999999999</v>
      </c>
      <c r="BG4" s="17">
        <f>Mov.tot!BK212</f>
        <v>0</v>
      </c>
      <c r="BH4" s="17">
        <f>Mov.tot!BL212</f>
        <v>-300</v>
      </c>
      <c r="BI4" s="17">
        <f>Mov.tot!BM212</f>
        <v>0</v>
      </c>
      <c r="BJ4" s="17">
        <f>Mov.tot!BN212</f>
        <v>0</v>
      </c>
      <c r="BK4" s="17">
        <f>Mov.tot!BO212</f>
        <v>-2</v>
      </c>
      <c r="BL4" s="17">
        <f>Mov.tot!BP212</f>
        <v>-51</v>
      </c>
      <c r="BM4" s="17">
        <f>Mov.tot!BQ212</f>
        <v>-10.71</v>
      </c>
      <c r="BN4" s="17">
        <f>Mov.tot!BR212</f>
        <v>0</v>
      </c>
      <c r="BO4" s="17">
        <f>Mov.tot!BS212</f>
        <v>1.9999999999999574E-2</v>
      </c>
      <c r="BP4" s="17">
        <f>Mov.tot!BT212</f>
        <v>0</v>
      </c>
      <c r="BQ4" s="17">
        <f>Mov.tot!BU212</f>
        <v>-262.01</v>
      </c>
      <c r="BR4" s="17">
        <f>Mov.tot!BV212</f>
        <v>-24.23</v>
      </c>
      <c r="BS4" s="17">
        <f>Mov.tot!BW212</f>
        <v>-162.84</v>
      </c>
      <c r="BT4" s="17">
        <f>Mov.tot!BX212</f>
        <v>0</v>
      </c>
      <c r="BU4" s="17">
        <f>Mov.tot!BY212</f>
        <v>0</v>
      </c>
      <c r="BV4" s="17">
        <f>Mov.tot!BZ212</f>
        <v>0</v>
      </c>
      <c r="BW4" s="17">
        <f>Mov.tot!CA212</f>
        <v>0</v>
      </c>
      <c r="BX4" s="17">
        <f>Mov.tot!CB212</f>
        <v>3315.9</v>
      </c>
      <c r="BY4" s="17">
        <f>Mov.tot!CC212</f>
        <v>-4474.5899999999992</v>
      </c>
    </row>
    <row r="5" spans="1:77">
      <c r="A5" s="7">
        <v>41244</v>
      </c>
      <c r="B5" s="17">
        <f>Mov.tot!F272</f>
        <v>0</v>
      </c>
      <c r="C5" s="17">
        <f>Mov.tot!G272</f>
        <v>0</v>
      </c>
      <c r="D5" s="17">
        <f>Mov.tot!H272</f>
        <v>0</v>
      </c>
      <c r="E5" s="17">
        <f>Mov.tot!I272</f>
        <v>0</v>
      </c>
      <c r="F5" s="17">
        <f>Mov.tot!J272</f>
        <v>0</v>
      </c>
      <c r="G5" s="17">
        <f>Mov.tot!K272</f>
        <v>0</v>
      </c>
      <c r="H5" s="17">
        <f>Mov.tot!L272</f>
        <v>1530</v>
      </c>
      <c r="I5" s="17">
        <f>Mov.tot!M272</f>
        <v>0</v>
      </c>
      <c r="J5" s="17">
        <f>Mov.tot!N272</f>
        <v>230</v>
      </c>
      <c r="K5" s="17">
        <f>Mov.tot!O272</f>
        <v>1011</v>
      </c>
      <c r="L5" s="17">
        <f>Mov.tot!P272</f>
        <v>374</v>
      </c>
      <c r="M5" s="17">
        <f>Mov.tot!Q272</f>
        <v>0</v>
      </c>
      <c r="N5" s="17">
        <f>Mov.tot!R272</f>
        <v>0</v>
      </c>
      <c r="O5" s="17">
        <f>Mov.tot!S272</f>
        <v>0</v>
      </c>
      <c r="P5" s="17">
        <f>Mov.tot!T272</f>
        <v>0</v>
      </c>
      <c r="Q5" s="17">
        <f>Mov.tot!U272</f>
        <v>0</v>
      </c>
      <c r="R5" s="17">
        <f>Mov.tot!V272</f>
        <v>0</v>
      </c>
      <c r="S5" s="17">
        <f>Mov.tot!W272</f>
        <v>0</v>
      </c>
      <c r="T5" s="17">
        <f>Mov.tot!X272</f>
        <v>0</v>
      </c>
      <c r="U5" s="17">
        <f>Mov.tot!Y272</f>
        <v>0</v>
      </c>
      <c r="V5" s="17">
        <f>Mov.tot!Z272</f>
        <v>0</v>
      </c>
      <c r="W5" s="17">
        <f>Mov.tot!AA272</f>
        <v>0</v>
      </c>
      <c r="X5" s="17">
        <f>Mov.tot!AB272</f>
        <v>0</v>
      </c>
      <c r="Y5" s="17">
        <f>Mov.tot!AC272</f>
        <v>0</v>
      </c>
      <c r="Z5" s="17">
        <f>Mov.tot!AD272</f>
        <v>0</v>
      </c>
      <c r="AA5" s="17">
        <f>Mov.tot!AE272</f>
        <v>2412.5</v>
      </c>
      <c r="AB5" s="17">
        <f>Mov.tot!AF272</f>
        <v>89.24</v>
      </c>
      <c r="AC5" s="17">
        <f>Mov.tot!AG272</f>
        <v>0</v>
      </c>
      <c r="AD5" s="17">
        <f>Mov.tot!AH272</f>
        <v>-877.36</v>
      </c>
      <c r="AE5" s="17">
        <f>Mov.tot!AI272</f>
        <v>-380.39409028679472</v>
      </c>
      <c r="AF5" s="17">
        <f>Mov.tot!AJ272</f>
        <v>-119.62364959999999</v>
      </c>
      <c r="AG5" s="17">
        <f>Mov.tot!AK272</f>
        <v>-51.933762613072282</v>
      </c>
      <c r="AH5" s="17">
        <f>Mov.tot!AL272</f>
        <v>-17.600000000000001</v>
      </c>
      <c r="AI5" s="17">
        <f>Mov.tot!AM272</f>
        <v>0</v>
      </c>
      <c r="AJ5" s="17">
        <f>Mov.tot!AN272</f>
        <v>-744.41709114074081</v>
      </c>
      <c r="AK5" s="17">
        <f>Mov.tot!AO272</f>
        <v>-321.88876131917863</v>
      </c>
      <c r="AL5" s="17">
        <f>Mov.tot!AP272</f>
        <v>-537.57925925925929</v>
      </c>
      <c r="AM5" s="17">
        <f>Mov.tot!AQ272</f>
        <v>-228.64338578095436</v>
      </c>
      <c r="AN5" s="17">
        <f>Mov.tot!AR272</f>
        <v>0</v>
      </c>
      <c r="AO5" s="17">
        <f>Mov.tot!AS272</f>
        <v>0</v>
      </c>
      <c r="AP5" s="17">
        <f>Mov.tot!AT272</f>
        <v>0</v>
      </c>
      <c r="AQ5" s="17">
        <f>Mov.tot!AU272</f>
        <v>0</v>
      </c>
      <c r="AR5" s="17">
        <f>Mov.tot!AV272</f>
        <v>0</v>
      </c>
      <c r="AS5" s="17">
        <f>Mov.tot!AW272</f>
        <v>0</v>
      </c>
      <c r="AT5" s="17">
        <f>Mov.tot!AX272</f>
        <v>0</v>
      </c>
      <c r="AU5" s="17">
        <f>Mov.tot!AY272</f>
        <v>0</v>
      </c>
      <c r="AV5" s="17">
        <f>Mov.tot!AZ272</f>
        <v>0</v>
      </c>
      <c r="AW5" s="17">
        <f>Mov.tot!BA272</f>
        <v>0</v>
      </c>
      <c r="AX5" s="17">
        <f>Mov.tot!BB272</f>
        <v>0</v>
      </c>
      <c r="AY5" s="17">
        <f>Mov.tot!BC272</f>
        <v>0</v>
      </c>
      <c r="AZ5" s="17">
        <f>Mov.tot!BD272</f>
        <v>0</v>
      </c>
      <c r="BA5" s="17">
        <f>Mov.tot!BE272</f>
        <v>0</v>
      </c>
      <c r="BB5" s="17">
        <f>Mov.tot!BF272</f>
        <v>-1930</v>
      </c>
      <c r="BC5" s="17">
        <f>Mov.tot!BG272</f>
        <v>-14.67</v>
      </c>
      <c r="BD5" s="17">
        <f>Mov.tot!BH272</f>
        <v>0</v>
      </c>
      <c r="BE5" s="17">
        <f>Mov.tot!BI272</f>
        <v>0</v>
      </c>
      <c r="BF5" s="17">
        <f>Mov.tot!BJ272</f>
        <v>-145.19999999999999</v>
      </c>
      <c r="BG5" s="17">
        <f>Mov.tot!BK272</f>
        <v>0</v>
      </c>
      <c r="BH5" s="17">
        <f>Mov.tot!BL272</f>
        <v>-141.07999999999998</v>
      </c>
      <c r="BI5" s="17">
        <f>Mov.tot!BM272</f>
        <v>0</v>
      </c>
      <c r="BJ5" s="17">
        <f>Mov.tot!BN272</f>
        <v>-12.5</v>
      </c>
      <c r="BK5" s="17">
        <f>Mov.tot!BO272</f>
        <v>-1</v>
      </c>
      <c r="BL5" s="17">
        <f>Mov.tot!BP272</f>
        <v>-22.5</v>
      </c>
      <c r="BM5" s="17">
        <f>Mov.tot!BQ272</f>
        <v>-4.7300000000000004</v>
      </c>
      <c r="BN5" s="17">
        <f>Mov.tot!BR272</f>
        <v>-9</v>
      </c>
      <c r="BO5" s="17">
        <f>Mov.tot!BS272</f>
        <v>-2.12</v>
      </c>
      <c r="BP5" s="17">
        <f>Mov.tot!BT272</f>
        <v>-1.08</v>
      </c>
      <c r="BQ5" s="17">
        <f>Mov.tot!BU272</f>
        <v>0</v>
      </c>
      <c r="BR5" s="17">
        <f>Mov.tot!BV272</f>
        <v>-10.74</v>
      </c>
      <c r="BS5" s="17">
        <f>Mov.tot!BW272</f>
        <v>-162.84</v>
      </c>
      <c r="BT5" s="17">
        <f>Mov.tot!BX272</f>
        <v>0</v>
      </c>
      <c r="BU5" s="17">
        <f>Mov.tot!BY272</f>
        <v>0</v>
      </c>
      <c r="BV5" s="17">
        <f>Mov.tot!BZ272</f>
        <v>0</v>
      </c>
      <c r="BW5" s="17">
        <f>Mov.tot!CA272</f>
        <v>-50</v>
      </c>
      <c r="BX5" s="17">
        <f>Mov.tot!CB272</f>
        <v>5646.74</v>
      </c>
      <c r="BY5" s="17">
        <f>Mov.tot!CC272</f>
        <v>-5736.9</v>
      </c>
    </row>
    <row r="6" spans="1:77">
      <c r="A6" s="7">
        <v>41275</v>
      </c>
      <c r="B6" s="17">
        <f>Mov.tot!F326</f>
        <v>0</v>
      </c>
      <c r="C6" s="17">
        <f>Mov.tot!G326</f>
        <v>0</v>
      </c>
      <c r="D6" s="17">
        <f>Mov.tot!H326</f>
        <v>0</v>
      </c>
      <c r="E6" s="17">
        <f>Mov.tot!I326</f>
        <v>0</v>
      </c>
      <c r="F6" s="17">
        <f>Mov.tot!J326</f>
        <v>0</v>
      </c>
      <c r="G6" s="17">
        <f>Mov.tot!K326</f>
        <v>130</v>
      </c>
      <c r="H6" s="17">
        <f>Mov.tot!L326</f>
        <v>1404</v>
      </c>
      <c r="I6" s="17">
        <f>Mov.tot!M326</f>
        <v>1195</v>
      </c>
      <c r="J6" s="17">
        <f>Mov.tot!N326</f>
        <v>290</v>
      </c>
      <c r="K6" s="17">
        <f>Mov.tot!O326</f>
        <v>1119</v>
      </c>
      <c r="L6" s="17">
        <f>Mov.tot!P326</f>
        <v>400</v>
      </c>
      <c r="M6" s="17">
        <f>Mov.tot!Q326</f>
        <v>0</v>
      </c>
      <c r="N6" s="17">
        <f>Mov.tot!R326</f>
        <v>0</v>
      </c>
      <c r="O6" s="17">
        <f>Mov.tot!S326</f>
        <v>0</v>
      </c>
      <c r="P6" s="17">
        <f>Mov.tot!T326</f>
        <v>0</v>
      </c>
      <c r="Q6" s="17">
        <f>Mov.tot!U326</f>
        <v>0</v>
      </c>
      <c r="R6" s="17">
        <f>Mov.tot!V326</f>
        <v>0</v>
      </c>
      <c r="S6" s="17">
        <f>Mov.tot!W326</f>
        <v>0</v>
      </c>
      <c r="T6" s="17">
        <f>Mov.tot!X326</f>
        <v>0</v>
      </c>
      <c r="U6" s="17">
        <f>Mov.tot!Y326</f>
        <v>0</v>
      </c>
      <c r="V6" s="17">
        <f>Mov.tot!Z326</f>
        <v>0</v>
      </c>
      <c r="W6" s="17">
        <f>Mov.tot!AA326</f>
        <v>13.5</v>
      </c>
      <c r="X6" s="17">
        <f>Mov.tot!AB326</f>
        <v>0</v>
      </c>
      <c r="Y6" s="17">
        <f>Mov.tot!AC326</f>
        <v>653.49</v>
      </c>
      <c r="Z6" s="17">
        <f>Mov.tot!AD326</f>
        <v>0</v>
      </c>
      <c r="AA6" s="17">
        <f>Mov.tot!AE326</f>
        <v>0</v>
      </c>
      <c r="AB6" s="17">
        <f>Mov.tot!AF326</f>
        <v>113.76</v>
      </c>
      <c r="AC6" s="17">
        <f>Mov.tot!AG326</f>
        <v>0</v>
      </c>
      <c r="AD6" s="17">
        <f>Mov.tot!AH326</f>
        <v>-890.24500000000012</v>
      </c>
      <c r="AE6" s="17">
        <f>Mov.tot!AI326</f>
        <v>-496.53761072500834</v>
      </c>
      <c r="AF6" s="17">
        <f>Mov.tot!AJ326</f>
        <v>-116.19864960000001</v>
      </c>
      <c r="AG6" s="17">
        <f>Mov.tot!AK326</f>
        <v>-91.640319644935659</v>
      </c>
      <c r="AH6" s="17">
        <f>Mov.tot!AL326</f>
        <v>-19.059999999999999</v>
      </c>
      <c r="AI6" s="17">
        <f>Mov.tot!AM326</f>
        <v>-1115.8499999999999</v>
      </c>
      <c r="AJ6" s="17">
        <f>Mov.tot!AN326</f>
        <v>-725.90560965925931</v>
      </c>
      <c r="AK6" s="17">
        <f>Mov.tot!AO326</f>
        <v>-428.48567197539171</v>
      </c>
      <c r="AL6" s="17">
        <f>Mov.tot!AP326</f>
        <v>-542.04074074074083</v>
      </c>
      <c r="AM6" s="17">
        <f>Mov.tot!AQ326</f>
        <v>-310.50639765466406</v>
      </c>
      <c r="AN6" s="17">
        <f>Mov.tot!AR326</f>
        <v>-15.2</v>
      </c>
      <c r="AO6" s="17">
        <f>Mov.tot!AS326</f>
        <v>0</v>
      </c>
      <c r="AP6" s="17">
        <f>Mov.tot!AT326</f>
        <v>0</v>
      </c>
      <c r="AQ6" s="17">
        <f>Mov.tot!AU326</f>
        <v>0</v>
      </c>
      <c r="AR6" s="17">
        <f>Mov.tot!AV326</f>
        <v>0</v>
      </c>
      <c r="AS6" s="17">
        <f>Mov.tot!AW326</f>
        <v>0</v>
      </c>
      <c r="AT6" s="17">
        <f>Mov.tot!AX326</f>
        <v>0</v>
      </c>
      <c r="AU6" s="17">
        <f>Mov.tot!AY326</f>
        <v>0</v>
      </c>
      <c r="AV6" s="17">
        <f>Mov.tot!AZ326</f>
        <v>0</v>
      </c>
      <c r="AW6" s="17">
        <f>Mov.tot!BA326</f>
        <v>0</v>
      </c>
      <c r="AX6" s="17">
        <f>Mov.tot!BB326</f>
        <v>0</v>
      </c>
      <c r="AY6" s="17">
        <f>Mov.tot!BC326</f>
        <v>0</v>
      </c>
      <c r="AZ6" s="17">
        <f>Mov.tot!BD326</f>
        <v>0</v>
      </c>
      <c r="BA6" s="17">
        <f>Mov.tot!BE326</f>
        <v>0</v>
      </c>
      <c r="BB6" s="17">
        <f>Mov.tot!BF326</f>
        <v>0</v>
      </c>
      <c r="BC6" s="17">
        <f>Mov.tot!BG326</f>
        <v>0</v>
      </c>
      <c r="BD6" s="17">
        <f>Mov.tot!BH326</f>
        <v>0</v>
      </c>
      <c r="BE6" s="17">
        <f>Mov.tot!BI326</f>
        <v>0</v>
      </c>
      <c r="BF6" s="17">
        <f>Mov.tot!BJ326</f>
        <v>-145.19999999999999</v>
      </c>
      <c r="BG6" s="17">
        <f>Mov.tot!BK326</f>
        <v>0</v>
      </c>
      <c r="BH6" s="17">
        <f>Mov.tot!BL326</f>
        <v>-6.5</v>
      </c>
      <c r="BI6" s="17">
        <f>Mov.tot!BM326</f>
        <v>0</v>
      </c>
      <c r="BJ6" s="17">
        <f>Mov.tot!BN326</f>
        <v>0</v>
      </c>
      <c r="BK6" s="17">
        <f>Mov.tot!BO326</f>
        <v>-2.5</v>
      </c>
      <c r="BL6" s="17">
        <f>Mov.tot!BP326</f>
        <v>-24.5</v>
      </c>
      <c r="BM6" s="17">
        <f>Mov.tot!BQ326</f>
        <v>-5.15</v>
      </c>
      <c r="BN6" s="17">
        <f>Mov.tot!BR326</f>
        <v>3</v>
      </c>
      <c r="BO6" s="17">
        <f>Mov.tot!BS326</f>
        <v>0.71999999999999986</v>
      </c>
      <c r="BP6" s="17">
        <f>Mov.tot!BT326</f>
        <v>0.35999999999999988</v>
      </c>
      <c r="BQ6" s="17">
        <f>Mov.tot!BU326</f>
        <v>0</v>
      </c>
      <c r="BR6" s="17">
        <f>Mov.tot!BV326</f>
        <v>-9.67</v>
      </c>
      <c r="BS6" s="17">
        <f>Mov.tot!BW326</f>
        <v>-162.84</v>
      </c>
      <c r="BT6" s="17">
        <f>Mov.tot!BX326</f>
        <v>0</v>
      </c>
      <c r="BU6" s="17">
        <f>Mov.tot!BY326</f>
        <v>0</v>
      </c>
      <c r="BV6" s="17">
        <f>Mov.tot!BZ326</f>
        <v>0</v>
      </c>
      <c r="BW6" s="17">
        <f>Mov.tot!CA326</f>
        <v>125</v>
      </c>
      <c r="BX6" s="17">
        <f>Mov.tot!CB326</f>
        <v>5318.75</v>
      </c>
      <c r="BY6" s="17">
        <f>Mov.tot!CC326</f>
        <v>-5103.95</v>
      </c>
    </row>
    <row r="7" spans="1:77">
      <c r="A7" s="7">
        <v>41306</v>
      </c>
      <c r="B7" s="17">
        <f>Mov.tot!F367</f>
        <v>0</v>
      </c>
      <c r="C7" s="17">
        <f>Mov.tot!G367</f>
        <v>0</v>
      </c>
      <c r="D7" s="17">
        <f>Mov.tot!H367</f>
        <v>0</v>
      </c>
      <c r="E7" s="17">
        <f>Mov.tot!I367</f>
        <v>0</v>
      </c>
      <c r="F7" s="17">
        <f>Mov.tot!J367</f>
        <v>0</v>
      </c>
      <c r="G7" s="17">
        <f>Mov.tot!K367</f>
        <v>30</v>
      </c>
      <c r="H7" s="17">
        <f>Mov.tot!L367</f>
        <v>1498.5</v>
      </c>
      <c r="I7" s="17">
        <f>Mov.tot!M367</f>
        <v>0</v>
      </c>
      <c r="J7" s="17">
        <f>Mov.tot!N367</f>
        <v>81</v>
      </c>
      <c r="K7" s="17">
        <f>Mov.tot!O367</f>
        <v>920</v>
      </c>
      <c r="L7" s="17">
        <f>Mov.tot!P367</f>
        <v>284</v>
      </c>
      <c r="M7" s="17">
        <f>Mov.tot!Q367</f>
        <v>0</v>
      </c>
      <c r="N7" s="17">
        <f>Mov.tot!R367</f>
        <v>0</v>
      </c>
      <c r="O7" s="17">
        <f>Mov.tot!S367</f>
        <v>0</v>
      </c>
      <c r="P7" s="17">
        <f>Mov.tot!T367</f>
        <v>0</v>
      </c>
      <c r="Q7" s="17">
        <f>Mov.tot!U367</f>
        <v>0</v>
      </c>
      <c r="R7" s="17">
        <f>Mov.tot!V367</f>
        <v>0</v>
      </c>
      <c r="S7" s="17">
        <f>Mov.tot!W367</f>
        <v>0</v>
      </c>
      <c r="T7" s="17">
        <f>Mov.tot!X367</f>
        <v>0</v>
      </c>
      <c r="U7" s="17">
        <f>Mov.tot!Y367</f>
        <v>0</v>
      </c>
      <c r="V7" s="17">
        <f>Mov.tot!Z367</f>
        <v>0</v>
      </c>
      <c r="W7" s="17">
        <f>Mov.tot!AA367</f>
        <v>9</v>
      </c>
      <c r="X7" s="17">
        <f>Mov.tot!AB367</f>
        <v>0</v>
      </c>
      <c r="Y7" s="17">
        <f>Mov.tot!AC367</f>
        <v>0</v>
      </c>
      <c r="Z7" s="17">
        <f>Mov.tot!AD367</f>
        <v>15</v>
      </c>
      <c r="AA7" s="17">
        <f>Mov.tot!AE367</f>
        <v>0</v>
      </c>
      <c r="AB7" s="17">
        <f>Mov.tot!AF367</f>
        <v>0</v>
      </c>
      <c r="AC7" s="17">
        <f>Mov.tot!AG367</f>
        <v>0</v>
      </c>
      <c r="AD7" s="17">
        <f>Mov.tot!AH367</f>
        <v>-877.36</v>
      </c>
      <c r="AE7" s="17">
        <f>Mov.tot!AI367</f>
        <v>-377.00138494429621</v>
      </c>
      <c r="AF7" s="17">
        <f>Mov.tot!AJ367</f>
        <v>-119.62364959999999</v>
      </c>
      <c r="AG7" s="17">
        <f>Mov.tot!AK367</f>
        <v>-51.471091112290125</v>
      </c>
      <c r="AH7" s="17">
        <f>Mov.tot!AL367</f>
        <v>0</v>
      </c>
      <c r="AI7" s="17">
        <f>Mov.tot!AM367</f>
        <v>0</v>
      </c>
      <c r="AJ7" s="17">
        <f>Mov.tot!AN367</f>
        <v>-725.90560965925931</v>
      </c>
      <c r="AK7" s="17">
        <f>Mov.tot!AO367</f>
        <v>-319.02109395230525</v>
      </c>
      <c r="AL7" s="17">
        <f>Mov.tot!AP367</f>
        <v>-525.72074074074078</v>
      </c>
      <c r="AM7" s="17">
        <f>Mov.tot!AQ367</f>
        <v>-226.60642999110831</v>
      </c>
      <c r="AN7" s="17">
        <f>Mov.tot!AR367</f>
        <v>-110.45</v>
      </c>
      <c r="AO7" s="17">
        <f>Mov.tot!AS367</f>
        <v>0</v>
      </c>
      <c r="AP7" s="17">
        <f>Mov.tot!AT367</f>
        <v>0</v>
      </c>
      <c r="AQ7" s="17">
        <f>Mov.tot!AU367</f>
        <v>0</v>
      </c>
      <c r="AR7" s="17">
        <f>Mov.tot!AV367</f>
        <v>0</v>
      </c>
      <c r="AS7" s="17">
        <f>Mov.tot!AW367</f>
        <v>0</v>
      </c>
      <c r="AT7" s="17">
        <f>Mov.tot!AX367</f>
        <v>0</v>
      </c>
      <c r="AU7" s="17">
        <f>Mov.tot!AY367</f>
        <v>0</v>
      </c>
      <c r="AV7" s="17">
        <f>Mov.tot!AZ367</f>
        <v>0</v>
      </c>
      <c r="AW7" s="17">
        <f>Mov.tot!BA367</f>
        <v>0</v>
      </c>
      <c r="AX7" s="17">
        <f>Mov.tot!BB367</f>
        <v>0</v>
      </c>
      <c r="AY7" s="17">
        <f>Mov.tot!BC367</f>
        <v>0</v>
      </c>
      <c r="AZ7" s="17">
        <f>Mov.tot!BD367</f>
        <v>0</v>
      </c>
      <c r="BA7" s="17">
        <f>Mov.tot!BE367</f>
        <v>0</v>
      </c>
      <c r="BB7" s="17">
        <f>Mov.tot!BF367</f>
        <v>0</v>
      </c>
      <c r="BC7" s="17">
        <f>Mov.tot!BG367</f>
        <v>0</v>
      </c>
      <c r="BD7" s="17">
        <f>Mov.tot!BH367</f>
        <v>0</v>
      </c>
      <c r="BE7" s="17">
        <f>Mov.tot!BI367</f>
        <v>0</v>
      </c>
      <c r="BF7" s="17">
        <f>Mov.tot!BJ367</f>
        <v>-217.79999999999998</v>
      </c>
      <c r="BG7" s="17">
        <f>Mov.tot!BK367</f>
        <v>0</v>
      </c>
      <c r="BH7" s="17">
        <f>Mov.tot!BL367</f>
        <v>-62.980000000000004</v>
      </c>
      <c r="BI7" s="17">
        <f>Mov.tot!BM367</f>
        <v>0</v>
      </c>
      <c r="BJ7" s="17">
        <f>Mov.tot!BN367</f>
        <v>0</v>
      </c>
      <c r="BK7" s="17">
        <f>Mov.tot!BO367</f>
        <v>0</v>
      </c>
      <c r="BL7" s="17">
        <f>Mov.tot!BP367</f>
        <v>-20</v>
      </c>
      <c r="BM7" s="17">
        <f>Mov.tot!BQ367</f>
        <v>-4.2</v>
      </c>
      <c r="BN7" s="17">
        <f>Mov.tot!BR367</f>
        <v>0</v>
      </c>
      <c r="BO7" s="17">
        <f>Mov.tot!BS367</f>
        <v>0</v>
      </c>
      <c r="BP7" s="17">
        <f>Mov.tot!BT367</f>
        <v>-2.0000000000000018E-2</v>
      </c>
      <c r="BQ7" s="17">
        <f>Mov.tot!BU367</f>
        <v>0</v>
      </c>
      <c r="BR7" s="17">
        <f>Mov.tot!BV367</f>
        <v>-15.6</v>
      </c>
      <c r="BS7" s="17">
        <f>Mov.tot!BW367</f>
        <v>-162.84</v>
      </c>
      <c r="BT7" s="17">
        <f>Mov.tot!BX367</f>
        <v>0</v>
      </c>
      <c r="BU7" s="17">
        <f>Mov.tot!BY367</f>
        <v>0</v>
      </c>
      <c r="BV7" s="17">
        <f>Mov.tot!BZ367</f>
        <v>0</v>
      </c>
      <c r="BW7" s="17">
        <f>Mov.tot!CA367</f>
        <v>-58</v>
      </c>
      <c r="BX7" s="17">
        <f>Mov.tot!CB367</f>
        <v>2837.5</v>
      </c>
      <c r="BY7" s="17">
        <f>Mov.tot!CC367</f>
        <v>-3816.6</v>
      </c>
    </row>
    <row r="8" spans="1:77">
      <c r="A8" s="7">
        <v>41334</v>
      </c>
      <c r="B8" s="17">
        <f>Mov.tot!F409</f>
        <v>0</v>
      </c>
      <c r="C8" s="17">
        <f>Mov.tot!G409</f>
        <v>0</v>
      </c>
      <c r="D8" s="17">
        <f>Mov.tot!H409</f>
        <v>0</v>
      </c>
      <c r="E8" s="17">
        <f>Mov.tot!I409</f>
        <v>0</v>
      </c>
      <c r="F8" s="17">
        <f>Mov.tot!J409</f>
        <v>0</v>
      </c>
      <c r="G8" s="17">
        <f>Mov.tot!K409</f>
        <v>0</v>
      </c>
      <c r="H8" s="17">
        <f>Mov.tot!L409</f>
        <v>1386</v>
      </c>
      <c r="I8" s="17">
        <f>Mov.tot!M409</f>
        <v>15</v>
      </c>
      <c r="J8" s="17">
        <f>Mov.tot!N409</f>
        <v>-49.5</v>
      </c>
      <c r="K8" s="17">
        <f>Mov.tot!O409</f>
        <v>949</v>
      </c>
      <c r="L8" s="17">
        <f>Mov.tot!P409</f>
        <v>377</v>
      </c>
      <c r="M8" s="17">
        <f>Mov.tot!Q409</f>
        <v>0</v>
      </c>
      <c r="N8" s="17">
        <f>Mov.tot!R409</f>
        <v>0</v>
      </c>
      <c r="O8" s="17">
        <f>Mov.tot!S409</f>
        <v>0</v>
      </c>
      <c r="P8" s="17">
        <f>Mov.tot!T409</f>
        <v>0</v>
      </c>
      <c r="Q8" s="17">
        <f>Mov.tot!U409</f>
        <v>0</v>
      </c>
      <c r="R8" s="17">
        <f>Mov.tot!V409</f>
        <v>0</v>
      </c>
      <c r="S8" s="17">
        <f>Mov.tot!W409</f>
        <v>0</v>
      </c>
      <c r="T8" s="17">
        <f>Mov.tot!X409</f>
        <v>0</v>
      </c>
      <c r="U8" s="17">
        <f>Mov.tot!Y409</f>
        <v>0</v>
      </c>
      <c r="V8" s="17">
        <f>Mov.tot!Z409</f>
        <v>0</v>
      </c>
      <c r="W8" s="17">
        <f>Mov.tot!AA409</f>
        <v>0</v>
      </c>
      <c r="X8" s="17">
        <f>Mov.tot!AB409</f>
        <v>0</v>
      </c>
      <c r="Y8" s="17">
        <f>Mov.tot!AC409</f>
        <v>0</v>
      </c>
      <c r="Z8" s="17">
        <f>Mov.tot!AD409</f>
        <v>0</v>
      </c>
      <c r="AA8" s="17">
        <f>Mov.tot!AE409</f>
        <v>0</v>
      </c>
      <c r="AB8" s="17">
        <f>Mov.tot!AF409</f>
        <v>0</v>
      </c>
      <c r="AC8" s="17">
        <f>Mov.tot!AG409</f>
        <v>0</v>
      </c>
      <c r="AD8" s="17">
        <f>Mov.tot!AH409</f>
        <v>-912.39440000000002</v>
      </c>
      <c r="AE8" s="17">
        <f>Mov.tot!AI409</f>
        <v>-384.51374061260634</v>
      </c>
      <c r="AF8" s="17">
        <f>Mov.tot!AJ409</f>
        <v>-16.6416</v>
      </c>
      <c r="AG8" s="17">
        <f>Mov.tot!AK409</f>
        <v>-7.4507149185722694</v>
      </c>
      <c r="AH8" s="17">
        <f>Mov.tot!AL409</f>
        <v>0</v>
      </c>
      <c r="AI8" s="17">
        <f>Mov.tot!AM409</f>
        <v>0</v>
      </c>
      <c r="AJ8" s="17">
        <f>Mov.tot!AN409</f>
        <v>-737.79325925925923</v>
      </c>
      <c r="AK8" s="17">
        <f>Mov.tot!AO409</f>
        <v>-317.99119299980924</v>
      </c>
      <c r="AL8" s="17">
        <f>Mov.tot!AP409</f>
        <v>-525.72074074074078</v>
      </c>
      <c r="AM8" s="17">
        <f>Mov.tot!AQ409</f>
        <v>-222.09435146901177</v>
      </c>
      <c r="AN8" s="17">
        <f>Mov.tot!AR409</f>
        <v>0</v>
      </c>
      <c r="AO8" s="17">
        <f>Mov.tot!AS409</f>
        <v>0</v>
      </c>
      <c r="AP8" s="17">
        <f>Mov.tot!AT409</f>
        <v>0</v>
      </c>
      <c r="AQ8" s="17">
        <f>Mov.tot!AU409</f>
        <v>0</v>
      </c>
      <c r="AR8" s="17">
        <f>Mov.tot!AV409</f>
        <v>0</v>
      </c>
      <c r="AS8" s="17">
        <f>Mov.tot!AW409</f>
        <v>0</v>
      </c>
      <c r="AT8" s="17">
        <f>Mov.tot!AX409</f>
        <v>0</v>
      </c>
      <c r="AU8" s="17">
        <f>Mov.tot!AY409</f>
        <v>0</v>
      </c>
      <c r="AV8" s="17">
        <f>Mov.tot!AZ409</f>
        <v>0</v>
      </c>
      <c r="AW8" s="17">
        <f>Mov.tot!BA409</f>
        <v>0</v>
      </c>
      <c r="AX8" s="17">
        <f>Mov.tot!BB409</f>
        <v>0</v>
      </c>
      <c r="AY8" s="17">
        <f>Mov.tot!BC409</f>
        <v>0</v>
      </c>
      <c r="AZ8" s="17">
        <f>Mov.tot!BD409</f>
        <v>0</v>
      </c>
      <c r="BA8" s="17">
        <f>Mov.tot!BE409</f>
        <v>0</v>
      </c>
      <c r="BB8" s="17">
        <f>Mov.tot!BF409</f>
        <v>0</v>
      </c>
      <c r="BC8" s="17">
        <f>Mov.tot!BG409</f>
        <v>0</v>
      </c>
      <c r="BD8" s="17">
        <f>Mov.tot!BH409</f>
        <v>0</v>
      </c>
      <c r="BE8" s="17">
        <f>Mov.tot!BI409</f>
        <v>0</v>
      </c>
      <c r="BF8" s="17">
        <f>Mov.tot!BJ409</f>
        <v>-145.19999999999999</v>
      </c>
      <c r="BG8" s="17">
        <f>Mov.tot!BK409</f>
        <v>-12.75</v>
      </c>
      <c r="BH8" s="17">
        <f>Mov.tot!BL409</f>
        <v>3.11</v>
      </c>
      <c r="BI8" s="17">
        <f>Mov.tot!BM409</f>
        <v>0</v>
      </c>
      <c r="BJ8" s="17">
        <f>Mov.tot!BN409</f>
        <v>-12.5</v>
      </c>
      <c r="BK8" s="17">
        <f>Mov.tot!BO409</f>
        <v>-2</v>
      </c>
      <c r="BL8" s="17">
        <f>Mov.tot!BP409</f>
        <v>-17.75</v>
      </c>
      <c r="BM8" s="17">
        <f>Mov.tot!BQ409</f>
        <v>-3.73</v>
      </c>
      <c r="BN8" s="17">
        <f>Mov.tot!BR409</f>
        <v>9</v>
      </c>
      <c r="BO8" s="17">
        <f>Mov.tot!BS409</f>
        <v>2.13</v>
      </c>
      <c r="BP8" s="17">
        <f>Mov.tot!BT409</f>
        <v>1.0699999999999998</v>
      </c>
      <c r="BQ8" s="17">
        <f>Mov.tot!BU409</f>
        <v>0</v>
      </c>
      <c r="BR8" s="17">
        <f>Mov.tot!BV409</f>
        <v>-12.6</v>
      </c>
      <c r="BS8" s="17">
        <f>Mov.tot!BW409</f>
        <v>-171.12</v>
      </c>
      <c r="BT8" s="17">
        <f>Mov.tot!BX409</f>
        <v>0</v>
      </c>
      <c r="BU8" s="17">
        <f>Mov.tot!BY409</f>
        <v>0</v>
      </c>
      <c r="BV8" s="17">
        <f>Mov.tot!BZ409</f>
        <v>0</v>
      </c>
      <c r="BW8" s="17">
        <f>Mov.tot!CA409</f>
        <v>76</v>
      </c>
      <c r="BX8" s="17">
        <f>Mov.tot!CB409</f>
        <v>2677.5</v>
      </c>
      <c r="BY8" s="17">
        <f>Mov.tot!CC409</f>
        <v>-3486.9399999999987</v>
      </c>
    </row>
    <row r="9" spans="1:77">
      <c r="A9" s="7">
        <v>41365</v>
      </c>
      <c r="B9" s="17">
        <f>Mov.tot!F479</f>
        <v>0</v>
      </c>
      <c r="C9" s="17">
        <f>Mov.tot!G479</f>
        <v>0</v>
      </c>
      <c r="D9" s="17">
        <f>Mov.tot!H479</f>
        <v>0</v>
      </c>
      <c r="E9" s="17">
        <f>Mov.tot!I479</f>
        <v>0</v>
      </c>
      <c r="F9" s="17">
        <f>Mov.tot!J479</f>
        <v>0</v>
      </c>
      <c r="G9" s="17">
        <f>Mov.tot!K479</f>
        <v>30</v>
      </c>
      <c r="H9" s="17">
        <f>Mov.tot!L479</f>
        <v>1468.5</v>
      </c>
      <c r="I9" s="17">
        <f>Mov.tot!M479</f>
        <v>1225</v>
      </c>
      <c r="J9" s="17">
        <f>Mov.tot!N479</f>
        <v>110</v>
      </c>
      <c r="K9" s="17">
        <f>Mov.tot!O479</f>
        <v>931</v>
      </c>
      <c r="L9" s="17">
        <f>Mov.tot!P479</f>
        <v>372</v>
      </c>
      <c r="M9" s="17">
        <f>Mov.tot!Q479</f>
        <v>0</v>
      </c>
      <c r="N9" s="17">
        <f>Mov.tot!R479</f>
        <v>0</v>
      </c>
      <c r="O9" s="17">
        <f>Mov.tot!S479</f>
        <v>0</v>
      </c>
      <c r="P9" s="17">
        <f>Mov.tot!T479</f>
        <v>0</v>
      </c>
      <c r="Q9" s="17">
        <f>Mov.tot!U479</f>
        <v>0</v>
      </c>
      <c r="R9" s="17">
        <f>Mov.tot!V479</f>
        <v>0</v>
      </c>
      <c r="S9" s="17">
        <f>Mov.tot!W479</f>
        <v>0</v>
      </c>
      <c r="T9" s="17">
        <f>Mov.tot!X479</f>
        <v>0</v>
      </c>
      <c r="U9" s="17">
        <f>Mov.tot!Y479</f>
        <v>454.63</v>
      </c>
      <c r="V9" s="17">
        <f>Mov.tot!Z479</f>
        <v>67.849999999999994</v>
      </c>
      <c r="W9" s="17">
        <f>Mov.tot!AA479</f>
        <v>0</v>
      </c>
      <c r="X9" s="17">
        <f>Mov.tot!AB479</f>
        <v>0</v>
      </c>
      <c r="Y9" s="17">
        <f>Mov.tot!AC479</f>
        <v>0</v>
      </c>
      <c r="Z9" s="17">
        <f>Mov.tot!AD479</f>
        <v>0</v>
      </c>
      <c r="AA9" s="17">
        <f>Mov.tot!AE479</f>
        <v>0</v>
      </c>
      <c r="AB9" s="17">
        <f>Mov.tot!AF479</f>
        <v>0</v>
      </c>
      <c r="AC9" s="17">
        <f>Mov.tot!AG479</f>
        <v>0</v>
      </c>
      <c r="AD9" s="17">
        <f>Mov.tot!AH479</f>
        <v>-888.45440000000008</v>
      </c>
      <c r="AE9" s="17">
        <f>Mov.tot!AI479</f>
        <v>-526.98873041166985</v>
      </c>
      <c r="AF9" s="17">
        <f>Mov.tot!AJ479</f>
        <v>-16.6416</v>
      </c>
      <c r="AG9" s="17">
        <f>Mov.tot!AK479</f>
        <v>-55.855407104724819</v>
      </c>
      <c r="AH9" s="17">
        <f>Mov.tot!AL479</f>
        <v>0</v>
      </c>
      <c r="AI9" s="17">
        <f>Mov.tot!AM479</f>
        <v>-1136.18</v>
      </c>
      <c r="AJ9" s="17">
        <f>Mov.tot!AN479</f>
        <v>-752.79325925925923</v>
      </c>
      <c r="AK9" s="17">
        <f>Mov.tot!AO479</f>
        <v>-453.23556583312143</v>
      </c>
      <c r="AL9" s="17">
        <f>Mov.tot!AP479</f>
        <v>-525.72074074074078</v>
      </c>
      <c r="AM9" s="17">
        <f>Mov.tot!AQ479</f>
        <v>-325.40029665048365</v>
      </c>
      <c r="AN9" s="17">
        <f>Mov.tot!AR479</f>
        <v>-60.9</v>
      </c>
      <c r="AO9" s="17">
        <f>Mov.tot!AS479</f>
        <v>0</v>
      </c>
      <c r="AP9" s="17">
        <f>Mov.tot!AT479</f>
        <v>0</v>
      </c>
      <c r="AQ9" s="17">
        <f>Mov.tot!AU479</f>
        <v>0</v>
      </c>
      <c r="AR9" s="17">
        <f>Mov.tot!AV479</f>
        <v>0</v>
      </c>
      <c r="AS9" s="17">
        <f>Mov.tot!AW479</f>
        <v>0</v>
      </c>
      <c r="AT9" s="17">
        <f>Mov.tot!AX479</f>
        <v>0</v>
      </c>
      <c r="AU9" s="17">
        <f>Mov.tot!AY479</f>
        <v>0</v>
      </c>
      <c r="AV9" s="17">
        <f>Mov.tot!AZ479</f>
        <v>0</v>
      </c>
      <c r="AW9" s="17">
        <f>Mov.tot!BA479</f>
        <v>-112</v>
      </c>
      <c r="AX9" s="17">
        <f>Mov.tot!BB479</f>
        <v>-129.85000000000002</v>
      </c>
      <c r="AY9" s="17">
        <f>Mov.tot!BC479</f>
        <v>0</v>
      </c>
      <c r="AZ9" s="17">
        <f>Mov.tot!BD479</f>
        <v>0</v>
      </c>
      <c r="BA9" s="17">
        <f>Mov.tot!BE479</f>
        <v>0</v>
      </c>
      <c r="BB9" s="17">
        <f>Mov.tot!BF479</f>
        <v>0</v>
      </c>
      <c r="BC9" s="17">
        <f>Mov.tot!BG479</f>
        <v>0</v>
      </c>
      <c r="BD9" s="17">
        <f>Mov.tot!BH479</f>
        <v>0</v>
      </c>
      <c r="BE9" s="17">
        <f>Mov.tot!BI479</f>
        <v>0</v>
      </c>
      <c r="BF9" s="17">
        <f>Mov.tot!BJ479</f>
        <v>-145.19999999999999</v>
      </c>
      <c r="BG9" s="17">
        <f>Mov.tot!BK479</f>
        <v>0</v>
      </c>
      <c r="BH9" s="17">
        <f>Mov.tot!BL479</f>
        <v>0</v>
      </c>
      <c r="BI9" s="17">
        <f>Mov.tot!BM479</f>
        <v>0</v>
      </c>
      <c r="BJ9" s="17">
        <f>Mov.tot!BN479</f>
        <v>0</v>
      </c>
      <c r="BK9" s="17">
        <f>Mov.tot!BO479</f>
        <v>-2.5</v>
      </c>
      <c r="BL9" s="17">
        <f>Mov.tot!BP479</f>
        <v>-23.5</v>
      </c>
      <c r="BM9" s="17">
        <f>Mov.tot!BQ479</f>
        <v>-4.9400000000000004</v>
      </c>
      <c r="BN9" s="17">
        <f>Mov.tot!BR479</f>
        <v>-15</v>
      </c>
      <c r="BO9" s="17">
        <f>Mov.tot!BS479</f>
        <v>-3.54</v>
      </c>
      <c r="BP9" s="17">
        <f>Mov.tot!BT479</f>
        <v>-1.8499999999999996</v>
      </c>
      <c r="BQ9" s="17">
        <f>Mov.tot!BU479</f>
        <v>0</v>
      </c>
      <c r="BR9" s="17">
        <f>Mov.tot!BV479</f>
        <v>-36.08</v>
      </c>
      <c r="BS9" s="17">
        <f>Mov.tot!BW479</f>
        <v>-166.98</v>
      </c>
      <c r="BT9" s="17">
        <f>Mov.tot!BX479</f>
        <v>0</v>
      </c>
      <c r="BU9" s="17">
        <f>Mov.tot!BY479</f>
        <v>0</v>
      </c>
      <c r="BV9" s="17">
        <f>Mov.tot!BZ479</f>
        <v>0</v>
      </c>
      <c r="BW9" s="17">
        <f>Mov.tot!CA479</f>
        <v>-134</v>
      </c>
      <c r="BX9" s="17">
        <f>Mov.tot!CB479</f>
        <v>4658.9800000000005</v>
      </c>
      <c r="BY9" s="17">
        <f>Mov.tot!CC479</f>
        <v>-5383.6099999999988</v>
      </c>
    </row>
    <row r="10" spans="1:77">
      <c r="A10" s="7">
        <v>41395</v>
      </c>
      <c r="B10" s="17">
        <f>Mov.tot!F572</f>
        <v>0</v>
      </c>
      <c r="C10" s="17">
        <f>Mov.tot!G572</f>
        <v>0</v>
      </c>
      <c r="D10" s="17">
        <f>Mov.tot!H572</f>
        <v>0</v>
      </c>
      <c r="E10" s="17">
        <f>Mov.tot!I572</f>
        <v>0</v>
      </c>
      <c r="F10" s="17">
        <f>Mov.tot!J572</f>
        <v>0</v>
      </c>
      <c r="G10" s="17">
        <f>Mov.tot!K572</f>
        <v>30</v>
      </c>
      <c r="H10" s="17">
        <f>Mov.tot!L572</f>
        <v>1440</v>
      </c>
      <c r="I10" s="17">
        <f>Mov.tot!M572</f>
        <v>0</v>
      </c>
      <c r="J10" s="17">
        <f>Mov.tot!N572</f>
        <v>0</v>
      </c>
      <c r="K10" s="17">
        <f>Mov.tot!O572</f>
        <v>973</v>
      </c>
      <c r="L10" s="17">
        <f>Mov.tot!P572</f>
        <v>383</v>
      </c>
      <c r="M10" s="17">
        <f>Mov.tot!Q572</f>
        <v>0</v>
      </c>
      <c r="N10" s="17">
        <f>Mov.tot!R572</f>
        <v>0</v>
      </c>
      <c r="O10" s="17">
        <f>Mov.tot!S572</f>
        <v>0</v>
      </c>
      <c r="P10" s="17">
        <f>Mov.tot!T572</f>
        <v>0</v>
      </c>
      <c r="Q10" s="17">
        <f>Mov.tot!U572</f>
        <v>0</v>
      </c>
      <c r="R10" s="17">
        <f>Mov.tot!V572</f>
        <v>0</v>
      </c>
      <c r="S10" s="17">
        <f>Mov.tot!W572</f>
        <v>132</v>
      </c>
      <c r="T10" s="17">
        <f>Mov.tot!X572</f>
        <v>0</v>
      </c>
      <c r="U10" s="17">
        <f>Mov.tot!Y572</f>
        <v>0</v>
      </c>
      <c r="V10" s="17">
        <f>Mov.tot!Z572</f>
        <v>0</v>
      </c>
      <c r="W10" s="17">
        <f>Mov.tot!AA572</f>
        <v>0</v>
      </c>
      <c r="X10" s="17">
        <f>Mov.tot!AB572</f>
        <v>0</v>
      </c>
      <c r="Y10" s="17">
        <f>Mov.tot!AC572</f>
        <v>0</v>
      </c>
      <c r="Z10" s="17">
        <f>Mov.tot!AD572</f>
        <v>0</v>
      </c>
      <c r="AA10" s="17">
        <f>Mov.tot!AE572</f>
        <v>0</v>
      </c>
      <c r="AB10" s="17">
        <f>Mov.tot!AF572</f>
        <v>0</v>
      </c>
      <c r="AC10" s="17">
        <f>Mov.tot!AG572</f>
        <v>0</v>
      </c>
      <c r="AD10" s="17">
        <f>Mov.tot!AH572</f>
        <v>-888.45440000000008</v>
      </c>
      <c r="AE10" s="17">
        <f>Mov.tot!AI572</f>
        <v>-384.93524088907657</v>
      </c>
      <c r="AF10" s="17">
        <f>Mov.tot!AJ572</f>
        <v>-16.6416</v>
      </c>
      <c r="AG10" s="17">
        <f>Mov.tot!AK572</f>
        <v>-7.6590285513509979</v>
      </c>
      <c r="AH10" s="17">
        <f>Mov.tot!AL572</f>
        <v>0</v>
      </c>
      <c r="AI10" s="17">
        <f>Mov.tot!AM572</f>
        <v>0</v>
      </c>
      <c r="AJ10" s="17">
        <f>Mov.tot!AN572</f>
        <v>-737.79325925925923</v>
      </c>
      <c r="AK10" s="17">
        <f>Mov.tot!AO572</f>
        <v>-326.88187011326477</v>
      </c>
      <c r="AL10" s="17">
        <f>Mov.tot!AP572</f>
        <v>-525.72074074074078</v>
      </c>
      <c r="AM10" s="17">
        <f>Mov.tot!AQ572</f>
        <v>-228.30386044630748</v>
      </c>
      <c r="AN10" s="17">
        <f>Mov.tot!AR572</f>
        <v>-15.9</v>
      </c>
      <c r="AO10" s="17">
        <f>Mov.tot!AS572</f>
        <v>0</v>
      </c>
      <c r="AP10" s="17">
        <f>Mov.tot!AT572</f>
        <v>0</v>
      </c>
      <c r="AQ10" s="17">
        <f>Mov.tot!AU572</f>
        <v>0</v>
      </c>
      <c r="AR10" s="17">
        <f>Mov.tot!AV572</f>
        <v>0</v>
      </c>
      <c r="AS10" s="17">
        <f>Mov.tot!AW572</f>
        <v>0</v>
      </c>
      <c r="AT10" s="17">
        <f>Mov.tot!AX572</f>
        <v>0</v>
      </c>
      <c r="AU10" s="17">
        <f>Mov.tot!AY572</f>
        <v>-75.5</v>
      </c>
      <c r="AV10" s="17">
        <f>Mov.tot!AZ572</f>
        <v>0</v>
      </c>
      <c r="AW10" s="17">
        <f>Mov.tot!BA572</f>
        <v>-215.85</v>
      </c>
      <c r="AX10" s="17">
        <f>Mov.tot!BB572</f>
        <v>0</v>
      </c>
      <c r="AY10" s="17">
        <f>Mov.tot!BC572</f>
        <v>0</v>
      </c>
      <c r="AZ10" s="17">
        <f>Mov.tot!BD572</f>
        <v>0</v>
      </c>
      <c r="BA10" s="17">
        <f>Mov.tot!BE572</f>
        <v>0</v>
      </c>
      <c r="BB10" s="17">
        <f>Mov.tot!BF572</f>
        <v>0</v>
      </c>
      <c r="BC10" s="17">
        <f>Mov.tot!BG572</f>
        <v>0</v>
      </c>
      <c r="BD10" s="17">
        <f>Mov.tot!BH572</f>
        <v>0</v>
      </c>
      <c r="BE10" s="17">
        <f>Mov.tot!BI572</f>
        <v>0</v>
      </c>
      <c r="BF10" s="17">
        <f>Mov.tot!BJ572</f>
        <v>-145.19999999999999</v>
      </c>
      <c r="BG10" s="17">
        <f>Mov.tot!BK572</f>
        <v>0</v>
      </c>
      <c r="BH10" s="17">
        <f>Mov.tot!BL572</f>
        <v>-590.11</v>
      </c>
      <c r="BI10" s="17">
        <f>Mov.tot!BM572</f>
        <v>0</v>
      </c>
      <c r="BJ10" s="17">
        <f>Mov.tot!BN572</f>
        <v>0</v>
      </c>
      <c r="BK10" s="17">
        <f>Mov.tot!BO572</f>
        <v>-3.56</v>
      </c>
      <c r="BL10" s="17">
        <f>Mov.tot!BP572</f>
        <v>18</v>
      </c>
      <c r="BM10" s="17">
        <f>Mov.tot!BQ572</f>
        <v>-3.78</v>
      </c>
      <c r="BN10" s="17">
        <f>Mov.tot!BR572</f>
        <v>9</v>
      </c>
      <c r="BO10" s="17">
        <f>Mov.tot!BS572</f>
        <v>2.13</v>
      </c>
      <c r="BP10" s="17">
        <f>Mov.tot!BT572</f>
        <v>1.1000000000000001</v>
      </c>
      <c r="BQ10" s="17">
        <f>Mov.tot!BU572</f>
        <v>0</v>
      </c>
      <c r="BR10" s="17">
        <f>Mov.tot!BV572</f>
        <v>-19.600000000000001</v>
      </c>
      <c r="BS10" s="17">
        <f>Mov.tot!BW572</f>
        <v>-166.98</v>
      </c>
      <c r="BT10" s="17">
        <f>Mov.tot!BX572</f>
        <v>-498</v>
      </c>
      <c r="BU10" s="17">
        <f>Mov.tot!BY572</f>
        <v>0</v>
      </c>
      <c r="BV10" s="17">
        <f>Mov.tot!BZ572</f>
        <v>0</v>
      </c>
      <c r="BW10" s="17">
        <f>Mov.tot!CA572</f>
        <v>76</v>
      </c>
      <c r="BX10" s="17">
        <f>Mov.tot!CB572</f>
        <v>2958</v>
      </c>
      <c r="BY10" s="17">
        <f>Mov.tot!CC572</f>
        <v>-4820.6399999999994</v>
      </c>
    </row>
    <row r="11" spans="1:77">
      <c r="A11" s="7">
        <v>41426</v>
      </c>
      <c r="B11" s="17">
        <f>Mov.tot!F697</f>
        <v>0</v>
      </c>
      <c r="C11" s="17">
        <f>Mov.tot!G697</f>
        <v>0</v>
      </c>
      <c r="D11" s="17">
        <f>Mov.tot!H697</f>
        <v>0</v>
      </c>
      <c r="E11" s="17">
        <f>Mov.tot!I697</f>
        <v>0</v>
      </c>
      <c r="F11" s="17">
        <f>Mov.tot!J697</f>
        <v>0</v>
      </c>
      <c r="G11" s="17">
        <f>Mov.tot!K697</f>
        <v>0</v>
      </c>
      <c r="H11" s="17">
        <f>Mov.tot!L697</f>
        <v>665.4</v>
      </c>
      <c r="I11" s="17">
        <f>Mov.tot!M697</f>
        <v>0</v>
      </c>
      <c r="J11" s="17">
        <f>Mov.tot!N697</f>
        <v>0</v>
      </c>
      <c r="K11" s="17">
        <f>Mov.tot!O697</f>
        <v>1011</v>
      </c>
      <c r="L11" s="17">
        <f>Mov.tot!P697</f>
        <v>350</v>
      </c>
      <c r="M11" s="17">
        <f>Mov.tot!Q697</f>
        <v>0</v>
      </c>
      <c r="N11" s="17">
        <f>Mov.tot!R697</f>
        <v>0</v>
      </c>
      <c r="O11" s="17">
        <f>Mov.tot!S697</f>
        <v>0</v>
      </c>
      <c r="P11" s="17">
        <f>Mov.tot!T697</f>
        <v>0</v>
      </c>
      <c r="Q11" s="17">
        <f>Mov.tot!U697</f>
        <v>0</v>
      </c>
      <c r="R11" s="17">
        <f>Mov.tot!V697</f>
        <v>0</v>
      </c>
      <c r="S11" s="17">
        <f>Mov.tot!W697</f>
        <v>64</v>
      </c>
      <c r="T11" s="17">
        <f>Mov.tot!X697</f>
        <v>0</v>
      </c>
      <c r="U11" s="17">
        <f>Mov.tot!Y697</f>
        <v>0</v>
      </c>
      <c r="V11" s="17">
        <f>Mov.tot!Z697</f>
        <v>985.13</v>
      </c>
      <c r="W11" s="17">
        <f>Mov.tot!AA697</f>
        <v>0</v>
      </c>
      <c r="X11" s="17">
        <f>Mov.tot!AB697</f>
        <v>5.7</v>
      </c>
      <c r="Y11" s="17">
        <f>Mov.tot!AC697</f>
        <v>0</v>
      </c>
      <c r="Z11" s="17">
        <f>Mov.tot!AD697</f>
        <v>0</v>
      </c>
      <c r="AA11" s="17">
        <f>Mov.tot!AE697</f>
        <v>0</v>
      </c>
      <c r="AB11" s="17">
        <f>Mov.tot!AF697</f>
        <v>0</v>
      </c>
      <c r="AC11" s="17">
        <f>Mov.tot!AG697</f>
        <v>0</v>
      </c>
      <c r="AD11" s="17">
        <f>Mov.tot!AH697</f>
        <v>-757.44120000000009</v>
      </c>
      <c r="AE11" s="17">
        <f>Mov.tot!AI697</f>
        <v>-302.811269630136</v>
      </c>
      <c r="AF11" s="17">
        <f>Mov.tot!AJ697</f>
        <v>-11.6493</v>
      </c>
      <c r="AG11" s="17">
        <f>Mov.tot!AK697</f>
        <v>-4.932317617833391</v>
      </c>
      <c r="AH11" s="17">
        <f>Mov.tot!AL697</f>
        <v>0</v>
      </c>
      <c r="AI11" s="17">
        <f>Mov.tot!AM697</f>
        <v>0</v>
      </c>
      <c r="AJ11" s="17">
        <f>Mov.tot!AN697</f>
        <v>-531.44690740740748</v>
      </c>
      <c r="AK11" s="17">
        <f>Mov.tot!AO697</f>
        <v>-209.62852094523748</v>
      </c>
      <c r="AL11" s="17">
        <f>Mov.tot!AP697</f>
        <v>-367.99259259259264</v>
      </c>
      <c r="AM11" s="17">
        <f>Mov.tot!AQ697</f>
        <v>-146.07789180679328</v>
      </c>
      <c r="AN11" s="17">
        <f>Mov.tot!AR697</f>
        <v>0</v>
      </c>
      <c r="AO11" s="17">
        <f>Mov.tot!AS697</f>
        <v>0</v>
      </c>
      <c r="AP11" s="17">
        <f>Mov.tot!AT697</f>
        <v>0</v>
      </c>
      <c r="AQ11" s="17">
        <f>Mov.tot!AU697</f>
        <v>0</v>
      </c>
      <c r="AR11" s="17">
        <f>Mov.tot!AV697</f>
        <v>0</v>
      </c>
      <c r="AS11" s="17">
        <f>Mov.tot!AW697</f>
        <v>0</v>
      </c>
      <c r="AT11" s="17">
        <f>Mov.tot!AX697</f>
        <v>0</v>
      </c>
      <c r="AU11" s="17">
        <f>Mov.tot!AY697</f>
        <v>-6.5</v>
      </c>
      <c r="AV11" s="17">
        <f>Mov.tot!AZ697</f>
        <v>0</v>
      </c>
      <c r="AW11" s="17">
        <f>Mov.tot!BA697</f>
        <v>0</v>
      </c>
      <c r="AX11" s="17">
        <f>Mov.tot!BB697</f>
        <v>-402.5</v>
      </c>
      <c r="AY11" s="17">
        <f>Mov.tot!BC697</f>
        <v>0</v>
      </c>
      <c r="AZ11" s="17">
        <f>Mov.tot!BD697</f>
        <v>0</v>
      </c>
      <c r="BA11" s="17">
        <f>Mov.tot!BE697</f>
        <v>0</v>
      </c>
      <c r="BB11" s="17">
        <f>Mov.tot!BF697</f>
        <v>0</v>
      </c>
      <c r="BC11" s="17">
        <f>Mov.tot!BG697</f>
        <v>0</v>
      </c>
      <c r="BD11" s="17">
        <f>Mov.tot!BH697</f>
        <v>0</v>
      </c>
      <c r="BE11" s="17">
        <f>Mov.tot!BI697</f>
        <v>0</v>
      </c>
      <c r="BF11" s="17">
        <f>Mov.tot!BJ697</f>
        <v>-145.19999999999999</v>
      </c>
      <c r="BG11" s="17">
        <f>Mov.tot!BK697</f>
        <v>0</v>
      </c>
      <c r="BH11" s="17">
        <f>Mov.tot!BL697</f>
        <v>-306.85000000000002</v>
      </c>
      <c r="BI11" s="17">
        <f>Mov.tot!BM697</f>
        <v>0</v>
      </c>
      <c r="BJ11" s="17">
        <f>Mov.tot!BN697</f>
        <v>0</v>
      </c>
      <c r="BK11" s="17">
        <f>Mov.tot!BO697</f>
        <v>-0.5</v>
      </c>
      <c r="BL11" s="17">
        <f>Mov.tot!BP697</f>
        <v>-17.75</v>
      </c>
      <c r="BM11" s="17">
        <f>Mov.tot!BQ697</f>
        <v>-3.73</v>
      </c>
      <c r="BN11" s="17">
        <f>Mov.tot!BR697</f>
        <v>3</v>
      </c>
      <c r="BO11" s="17">
        <f>Mov.tot!BS697</f>
        <v>0.71</v>
      </c>
      <c r="BP11" s="17">
        <f>Mov.tot!BT697</f>
        <v>0.37</v>
      </c>
      <c r="BQ11" s="17">
        <f>Mov.tot!BU697</f>
        <v>0</v>
      </c>
      <c r="BR11" s="17">
        <f>Mov.tot!BV697</f>
        <v>-39.64</v>
      </c>
      <c r="BS11" s="17">
        <f>Mov.tot!BW697</f>
        <v>0</v>
      </c>
      <c r="BT11" s="17">
        <f>Mov.tot!BX697</f>
        <v>0</v>
      </c>
      <c r="BU11" s="17">
        <f>Mov.tot!BY697</f>
        <v>0</v>
      </c>
      <c r="BV11" s="17">
        <f>Mov.tot!BZ697</f>
        <v>0</v>
      </c>
      <c r="BW11" s="17">
        <f>Mov.tot!CA697</f>
        <v>18</v>
      </c>
      <c r="BX11" s="17">
        <f>Mov.tot!CB697</f>
        <v>3081.23</v>
      </c>
      <c r="BY11" s="17">
        <f>Mov.tot!CC697</f>
        <v>-3250.57</v>
      </c>
    </row>
    <row r="12" spans="1:77">
      <c r="A12" s="7">
        <v>41456</v>
      </c>
      <c r="B12" s="17">
        <f>Mov.tot!F712</f>
        <v>0</v>
      </c>
      <c r="C12" s="17">
        <f>Mov.tot!G712</f>
        <v>0</v>
      </c>
      <c r="D12" s="17">
        <f>Mov.tot!H712</f>
        <v>0</v>
      </c>
      <c r="E12" s="17">
        <f>Mov.tot!I712</f>
        <v>0</v>
      </c>
      <c r="F12" s="17">
        <f>Mov.tot!J712</f>
        <v>0</v>
      </c>
      <c r="G12" s="17">
        <f>Mov.tot!K712</f>
        <v>0</v>
      </c>
      <c r="H12" s="17">
        <f>Mov.tot!L712</f>
        <v>0</v>
      </c>
      <c r="I12" s="17">
        <f>Mov.tot!M712</f>
        <v>0</v>
      </c>
      <c r="J12" s="17">
        <f>Mov.tot!N712</f>
        <v>0</v>
      </c>
      <c r="K12" s="17">
        <f>Mov.tot!O712</f>
        <v>0</v>
      </c>
      <c r="L12" s="17">
        <f>Mov.tot!P712</f>
        <v>0</v>
      </c>
      <c r="M12" s="17">
        <f>Mov.tot!Q712</f>
        <v>0</v>
      </c>
      <c r="N12" s="17">
        <f>Mov.tot!R712</f>
        <v>0</v>
      </c>
      <c r="O12" s="17">
        <f>Mov.tot!S712</f>
        <v>0</v>
      </c>
      <c r="P12" s="17">
        <f>Mov.tot!T712</f>
        <v>0</v>
      </c>
      <c r="Q12" s="17">
        <f>Mov.tot!U712</f>
        <v>0</v>
      </c>
      <c r="R12" s="17">
        <f>Mov.tot!V712</f>
        <v>0</v>
      </c>
      <c r="S12" s="17">
        <f>Mov.tot!W712</f>
        <v>0</v>
      </c>
      <c r="T12" s="17">
        <f>Mov.tot!X712</f>
        <v>0</v>
      </c>
      <c r="U12" s="17">
        <f>Mov.tot!Y712</f>
        <v>0</v>
      </c>
      <c r="V12" s="17">
        <f>Mov.tot!Z712</f>
        <v>0</v>
      </c>
      <c r="W12" s="17">
        <f>Mov.tot!AA712</f>
        <v>0</v>
      </c>
      <c r="X12" s="17">
        <f>Mov.tot!AB712</f>
        <v>0</v>
      </c>
      <c r="Y12" s="17">
        <f>Mov.tot!AC712</f>
        <v>0</v>
      </c>
      <c r="Z12" s="17">
        <f>Mov.tot!AD712</f>
        <v>0</v>
      </c>
      <c r="AA12" s="17">
        <f>Mov.tot!AE712</f>
        <v>0</v>
      </c>
      <c r="AB12" s="17">
        <f>Mov.tot!AF712</f>
        <v>0</v>
      </c>
      <c r="AC12" s="17">
        <f>Mov.tot!AG712</f>
        <v>0</v>
      </c>
      <c r="AD12" s="17">
        <f>Mov.tot!AH712</f>
        <v>0</v>
      </c>
      <c r="AE12" s="17">
        <f>Mov.tot!AI712</f>
        <v>-153.46</v>
      </c>
      <c r="AF12" s="17">
        <f>Mov.tot!AJ712</f>
        <v>0</v>
      </c>
      <c r="AG12" s="17">
        <f>Mov.tot!AK712</f>
        <v>0</v>
      </c>
      <c r="AH12" s="17">
        <f>Mov.tot!AL712</f>
        <v>-5.4</v>
      </c>
      <c r="AI12" s="17">
        <f>Mov.tot!AM712</f>
        <v>0</v>
      </c>
      <c r="AJ12" s="17">
        <f>Mov.tot!AN712</f>
        <v>0</v>
      </c>
      <c r="AK12" s="17">
        <f>Mov.tot!AO712</f>
        <v>-130.44999999999999</v>
      </c>
      <c r="AL12" s="17">
        <f>Mov.tot!AP712</f>
        <v>0</v>
      </c>
      <c r="AM12" s="17">
        <f>Mov.tot!AQ712</f>
        <v>-87.69</v>
      </c>
      <c r="AN12" s="17">
        <f>Mov.tot!AR712</f>
        <v>-5.3</v>
      </c>
      <c r="AO12" s="17">
        <f>Mov.tot!AS712</f>
        <v>0</v>
      </c>
      <c r="AP12" s="17">
        <f>Mov.tot!AT712</f>
        <v>0</v>
      </c>
      <c r="AQ12" s="17">
        <f>Mov.tot!AU712</f>
        <v>0</v>
      </c>
      <c r="AR12" s="17">
        <f>Mov.tot!AV712</f>
        <v>0</v>
      </c>
      <c r="AS12" s="17">
        <f>Mov.tot!AW712</f>
        <v>0</v>
      </c>
      <c r="AT12" s="17">
        <f>Mov.tot!AX712</f>
        <v>0</v>
      </c>
      <c r="AU12" s="17">
        <f>Mov.tot!AY712</f>
        <v>0</v>
      </c>
      <c r="AV12" s="17">
        <f>Mov.tot!AZ712</f>
        <v>0</v>
      </c>
      <c r="AW12" s="17">
        <f>Mov.tot!BA712</f>
        <v>0</v>
      </c>
      <c r="AX12" s="17">
        <f>Mov.tot!BB712</f>
        <v>-51.17</v>
      </c>
      <c r="AY12" s="17">
        <f>Mov.tot!BC712</f>
        <v>0</v>
      </c>
      <c r="AZ12" s="17">
        <f>Mov.tot!BD712</f>
        <v>0</v>
      </c>
      <c r="BA12" s="17">
        <f>Mov.tot!BE712</f>
        <v>0</v>
      </c>
      <c r="BB12" s="17">
        <f>Mov.tot!BF712</f>
        <v>0</v>
      </c>
      <c r="BC12" s="17">
        <f>Mov.tot!BG712</f>
        <v>0</v>
      </c>
      <c r="BD12" s="17">
        <f>Mov.tot!BH712</f>
        <v>0</v>
      </c>
      <c r="BE12" s="17">
        <f>Mov.tot!BI712</f>
        <v>0</v>
      </c>
      <c r="BF12" s="17">
        <f>Mov.tot!BJ712</f>
        <v>0</v>
      </c>
      <c r="BG12" s="17">
        <f>Mov.tot!BK712</f>
        <v>0</v>
      </c>
      <c r="BH12" s="17">
        <f>Mov.tot!BL712</f>
        <v>-27.3</v>
      </c>
      <c r="BI12" s="17">
        <f>Mov.tot!BM712</f>
        <v>0</v>
      </c>
      <c r="BJ12" s="17">
        <f>Mov.tot!BN712</f>
        <v>0</v>
      </c>
      <c r="BK12" s="17">
        <f>Mov.tot!BO712</f>
        <v>-5.62</v>
      </c>
      <c r="BL12" s="17">
        <f>Mov.tot!BP712</f>
        <v>0</v>
      </c>
      <c r="BM12" s="17">
        <f>Mov.tot!BQ712</f>
        <v>0</v>
      </c>
      <c r="BN12" s="17">
        <f>Mov.tot!BR712</f>
        <v>0</v>
      </c>
      <c r="BO12" s="17">
        <f>Mov.tot!BS712</f>
        <v>0</v>
      </c>
      <c r="BP12" s="17">
        <f>Mov.tot!BT712</f>
        <v>0</v>
      </c>
      <c r="BQ12" s="17">
        <f>Mov.tot!BU712</f>
        <v>0</v>
      </c>
      <c r="BR12" s="17">
        <f>Mov.tot!BV712</f>
        <v>0</v>
      </c>
      <c r="BS12" s="17">
        <f>Mov.tot!BW712</f>
        <v>-500.94</v>
      </c>
      <c r="BT12" s="17">
        <f>Mov.tot!BX712</f>
        <v>-59.98</v>
      </c>
      <c r="BU12" s="17">
        <f>Mov.tot!BY712</f>
        <v>-60</v>
      </c>
      <c r="BV12" s="17">
        <f>Mov.tot!BZ712</f>
        <v>0</v>
      </c>
      <c r="BW12" s="17">
        <f>Mov.tot!CA712</f>
        <v>0</v>
      </c>
      <c r="BX12" s="17">
        <f>Mov.tot!CB712</f>
        <v>0</v>
      </c>
      <c r="BY12" s="17">
        <f>Mov.tot!CC712</f>
        <v>-1087.31</v>
      </c>
    </row>
    <row r="13" spans="1:77">
      <c r="A13" s="7">
        <v>41487</v>
      </c>
      <c r="B13" s="17">
        <f>Mov.tot!F751</f>
        <v>0</v>
      </c>
      <c r="C13" s="17">
        <f>Mov.tot!G751</f>
        <v>936.34</v>
      </c>
      <c r="D13" s="17">
        <f>Mov.tot!H751</f>
        <v>0</v>
      </c>
      <c r="E13" s="17">
        <f>Mov.tot!I751</f>
        <v>0</v>
      </c>
      <c r="F13" s="17">
        <f>Mov.tot!J751</f>
        <v>0</v>
      </c>
      <c r="G13" s="17">
        <f>Mov.tot!K751</f>
        <v>0</v>
      </c>
      <c r="H13" s="17">
        <f>Mov.tot!L751</f>
        <v>0</v>
      </c>
      <c r="I13" s="17">
        <f>Mov.tot!M751</f>
        <v>0</v>
      </c>
      <c r="J13" s="17">
        <f>Mov.tot!N751</f>
        <v>0</v>
      </c>
      <c r="K13" s="17">
        <f>Mov.tot!O751</f>
        <v>0</v>
      </c>
      <c r="L13" s="17">
        <f>Mov.tot!P751</f>
        <v>0</v>
      </c>
      <c r="M13" s="17">
        <f>Mov.tot!Q751</f>
        <v>0</v>
      </c>
      <c r="N13" s="17">
        <f>Mov.tot!R751</f>
        <v>0</v>
      </c>
      <c r="O13" s="17">
        <f>Mov.tot!S751</f>
        <v>0</v>
      </c>
      <c r="P13" s="17">
        <f>Mov.tot!T751</f>
        <v>0</v>
      </c>
      <c r="Q13" s="17">
        <f>Mov.tot!U751</f>
        <v>0</v>
      </c>
      <c r="R13" s="17">
        <f>Mov.tot!V751</f>
        <v>0</v>
      </c>
      <c r="S13" s="17">
        <f>Mov.tot!W751</f>
        <v>21</v>
      </c>
      <c r="T13" s="17">
        <f>Mov.tot!X751</f>
        <v>0</v>
      </c>
      <c r="U13" s="17">
        <f>Mov.tot!Y751</f>
        <v>0</v>
      </c>
      <c r="V13" s="17">
        <f>Mov.tot!Z751</f>
        <v>92.5</v>
      </c>
      <c r="W13" s="17">
        <f>Mov.tot!AA751</f>
        <v>20</v>
      </c>
      <c r="X13" s="17">
        <f>Mov.tot!AB751</f>
        <v>164.7</v>
      </c>
      <c r="Y13" s="17">
        <f>Mov.tot!AC751</f>
        <v>0</v>
      </c>
      <c r="Z13" s="17">
        <f>Mov.tot!AD751</f>
        <v>0</v>
      </c>
      <c r="AA13" s="17">
        <f>Mov.tot!AE751</f>
        <v>0</v>
      </c>
      <c r="AB13" s="17">
        <f>Mov.tot!AF751</f>
        <v>0</v>
      </c>
      <c r="AC13" s="17">
        <f>Mov.tot!AG751</f>
        <v>-729.77999999999986</v>
      </c>
      <c r="AD13" s="17">
        <f>Mov.tot!AH751</f>
        <v>0</v>
      </c>
      <c r="AE13" s="17">
        <f>Mov.tot!AI751</f>
        <v>0</v>
      </c>
      <c r="AF13" s="17">
        <f>Mov.tot!AJ751</f>
        <v>0</v>
      </c>
      <c r="AG13" s="17">
        <f>Mov.tot!AK751</f>
        <v>0</v>
      </c>
      <c r="AH13" s="17">
        <f>Mov.tot!AL751</f>
        <v>0</v>
      </c>
      <c r="AI13" s="17">
        <f>Mov.tot!AM751</f>
        <v>0</v>
      </c>
      <c r="AJ13" s="17">
        <f>Mov.tot!AN751</f>
        <v>0</v>
      </c>
      <c r="AK13" s="17">
        <f>Mov.tot!AO751</f>
        <v>0</v>
      </c>
      <c r="AL13" s="17">
        <f>Mov.tot!AP751</f>
        <v>0</v>
      </c>
      <c r="AM13" s="17">
        <f>Mov.tot!AQ751</f>
        <v>0</v>
      </c>
      <c r="AN13" s="17">
        <f>Mov.tot!AR751</f>
        <v>0</v>
      </c>
      <c r="AO13" s="17">
        <f>Mov.tot!AS751</f>
        <v>0</v>
      </c>
      <c r="AP13" s="17">
        <f>Mov.tot!AT751</f>
        <v>0</v>
      </c>
      <c r="AQ13" s="17">
        <f>Mov.tot!AU751</f>
        <v>0</v>
      </c>
      <c r="AR13" s="17">
        <f>Mov.tot!AV751</f>
        <v>0</v>
      </c>
      <c r="AS13" s="17">
        <f>Mov.tot!AW751</f>
        <v>0</v>
      </c>
      <c r="AT13" s="17">
        <f>Mov.tot!AX751</f>
        <v>0</v>
      </c>
      <c r="AU13" s="17">
        <f>Mov.tot!AY751</f>
        <v>0</v>
      </c>
      <c r="AV13" s="17">
        <f>Mov.tot!AZ751</f>
        <v>0</v>
      </c>
      <c r="AW13" s="17">
        <f>Mov.tot!BA751</f>
        <v>0</v>
      </c>
      <c r="AX13" s="17">
        <f>Mov.tot!BB751</f>
        <v>-25.669999999999991</v>
      </c>
      <c r="AY13" s="17">
        <f>Mov.tot!BC751</f>
        <v>0</v>
      </c>
      <c r="AZ13" s="17">
        <f>Mov.tot!BD751</f>
        <v>0</v>
      </c>
      <c r="BA13" s="17">
        <f>Mov.tot!BE751</f>
        <v>0</v>
      </c>
      <c r="BB13" s="17">
        <f>Mov.tot!BF751</f>
        <v>0</v>
      </c>
      <c r="BC13" s="17">
        <f>Mov.tot!BG751</f>
        <v>0</v>
      </c>
      <c r="BD13" s="17">
        <f>Mov.tot!BH751</f>
        <v>0</v>
      </c>
      <c r="BE13" s="17">
        <f>Mov.tot!BI751</f>
        <v>0</v>
      </c>
      <c r="BF13" s="17">
        <f>Mov.tot!BJ751</f>
        <v>0</v>
      </c>
      <c r="BG13" s="17">
        <f>Mov.tot!BK751</f>
        <v>0</v>
      </c>
      <c r="BH13" s="17">
        <f>Mov.tot!BL751</f>
        <v>114.9</v>
      </c>
      <c r="BI13" s="17">
        <f>Mov.tot!BM751</f>
        <v>0</v>
      </c>
      <c r="BJ13" s="17">
        <f>Mov.tot!BN751</f>
        <v>0</v>
      </c>
      <c r="BK13" s="17">
        <f>Mov.tot!BO751</f>
        <v>0</v>
      </c>
      <c r="BL13" s="17">
        <f>Mov.tot!BP751</f>
        <v>0</v>
      </c>
      <c r="BM13" s="17">
        <f>Mov.tot!BQ751</f>
        <v>0</v>
      </c>
      <c r="BN13" s="17">
        <f>Mov.tot!BR751</f>
        <v>3</v>
      </c>
      <c r="BO13" s="17">
        <f>Mov.tot!BS751</f>
        <v>0.71</v>
      </c>
      <c r="BP13" s="17">
        <f>Mov.tot!BT751</f>
        <v>0.37</v>
      </c>
      <c r="BQ13" s="17">
        <f>Mov.tot!BU751</f>
        <v>0</v>
      </c>
      <c r="BR13" s="17">
        <f>Mov.tot!BV751</f>
        <v>0</v>
      </c>
      <c r="BS13" s="17">
        <f>Mov.tot!BW751</f>
        <v>0</v>
      </c>
      <c r="BT13" s="17">
        <f>Mov.tot!BX751</f>
        <v>0</v>
      </c>
      <c r="BU13" s="17">
        <f>Mov.tot!BY751</f>
        <v>0</v>
      </c>
      <c r="BV13" s="17">
        <f>Mov.tot!BZ751</f>
        <v>0</v>
      </c>
      <c r="BW13" s="17">
        <f>Mov.tot!CA751</f>
        <v>40</v>
      </c>
      <c r="BX13" s="17">
        <f>Mov.tot!CB751</f>
        <v>1234.5400000000002</v>
      </c>
      <c r="BY13" s="17">
        <f>Mov.tot!CC751</f>
        <v>93.310000000000016</v>
      </c>
    </row>
    <row r="14" spans="1:77">
      <c r="A14" s="18" t="s">
        <v>172</v>
      </c>
      <c r="B14" s="15">
        <f>SUM(B2:B13)</f>
        <v>0</v>
      </c>
      <c r="C14" s="15">
        <f t="shared" ref="C14:BR14" si="0">SUM(C2:C13)</f>
        <v>936.34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6540</v>
      </c>
      <c r="H14" s="15">
        <f t="shared" si="0"/>
        <v>12452.4</v>
      </c>
      <c r="I14" s="15">
        <f t="shared" si="0"/>
        <v>2506.0500000000002</v>
      </c>
      <c r="J14" s="15">
        <f t="shared" si="0"/>
        <v>1068.0999999999999</v>
      </c>
      <c r="K14" s="15">
        <f t="shared" si="0"/>
        <v>9458.2999999999993</v>
      </c>
      <c r="L14" s="15">
        <f t="shared" si="0"/>
        <v>3725.5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59</v>
      </c>
      <c r="R14" s="15">
        <f t="shared" si="0"/>
        <v>0</v>
      </c>
      <c r="S14" s="15">
        <f t="shared" si="0"/>
        <v>217</v>
      </c>
      <c r="T14" s="15">
        <f t="shared" si="0"/>
        <v>0</v>
      </c>
      <c r="U14" s="15">
        <f t="shared" si="0"/>
        <v>454.63</v>
      </c>
      <c r="V14" s="15">
        <f t="shared" si="0"/>
        <v>1145.98</v>
      </c>
      <c r="W14" s="15">
        <f t="shared" si="0"/>
        <v>60.5</v>
      </c>
      <c r="X14" s="15">
        <f t="shared" si="0"/>
        <v>243.5</v>
      </c>
      <c r="Y14" s="15">
        <f t="shared" si="0"/>
        <v>1403.34</v>
      </c>
      <c r="Z14" s="15">
        <f t="shared" si="0"/>
        <v>127.5</v>
      </c>
      <c r="AA14" s="15">
        <f t="shared" si="0"/>
        <v>2412.5</v>
      </c>
      <c r="AB14" s="15">
        <f t="shared" si="0"/>
        <v>203</v>
      </c>
      <c r="AC14" s="15">
        <f t="shared" ref="AC14" si="1">SUM(AC2:AC13)</f>
        <v>-729.77999999999986</v>
      </c>
      <c r="AD14" s="15">
        <f t="shared" si="0"/>
        <v>-8036.6444000000001</v>
      </c>
      <c r="AE14" s="15">
        <f t="shared" si="0"/>
        <v>-3870.2734874522057</v>
      </c>
      <c r="AF14" s="15">
        <f t="shared" si="0"/>
        <v>-663.92023050000012</v>
      </c>
      <c r="AG14" s="15">
        <f t="shared" si="0"/>
        <v>-396.49867449602942</v>
      </c>
      <c r="AH14" s="15">
        <f t="shared" si="0"/>
        <v>-114.71000000000001</v>
      </c>
      <c r="AI14" s="15">
        <f t="shared" si="0"/>
        <v>-2252.0299999999997</v>
      </c>
      <c r="AJ14" s="15">
        <f t="shared" si="0"/>
        <v>-6957.3294435740736</v>
      </c>
      <c r="AK14" s="15">
        <f t="shared" si="0"/>
        <v>-3427.1400947529542</v>
      </c>
      <c r="AL14" s="15">
        <f t="shared" si="0"/>
        <v>-4954.7059259259267</v>
      </c>
      <c r="AM14" s="15">
        <f t="shared" si="0"/>
        <v>-2404.0777432988093</v>
      </c>
      <c r="AN14" s="15">
        <f t="shared" si="0"/>
        <v>-210.00000000000003</v>
      </c>
      <c r="AO14" s="15">
        <f t="shared" si="0"/>
        <v>0</v>
      </c>
      <c r="AP14" s="15">
        <f t="shared" si="0"/>
        <v>0</v>
      </c>
      <c r="AQ14" s="15">
        <f t="shared" si="0"/>
        <v>0</v>
      </c>
      <c r="AR14" s="15">
        <f t="shared" si="0"/>
        <v>0</v>
      </c>
      <c r="AS14" s="15">
        <f t="shared" si="0"/>
        <v>-222.79999999999998</v>
      </c>
      <c r="AT14" s="15">
        <f t="shared" si="0"/>
        <v>0</v>
      </c>
      <c r="AU14" s="15">
        <f t="shared" si="0"/>
        <v>-82</v>
      </c>
      <c r="AV14" s="15">
        <f t="shared" si="0"/>
        <v>0</v>
      </c>
      <c r="AW14" s="15">
        <f t="shared" si="0"/>
        <v>-327.85</v>
      </c>
      <c r="AX14" s="15">
        <f t="shared" si="0"/>
        <v>-609.18999999999994</v>
      </c>
      <c r="AY14" s="15">
        <f t="shared" si="0"/>
        <v>0</v>
      </c>
      <c r="AZ14" s="15">
        <f t="shared" si="0"/>
        <v>0</v>
      </c>
      <c r="BA14" s="15">
        <f t="shared" si="0"/>
        <v>-297.91000000000003</v>
      </c>
      <c r="BB14" s="15">
        <f t="shared" si="0"/>
        <v>-1930</v>
      </c>
      <c r="BC14" s="15">
        <f t="shared" si="0"/>
        <v>-17.670000000000002</v>
      </c>
      <c r="BD14" s="15">
        <f t="shared" si="0"/>
        <v>0</v>
      </c>
      <c r="BE14" s="15">
        <f t="shared" si="0"/>
        <v>0</v>
      </c>
      <c r="BF14" s="15">
        <f t="shared" si="0"/>
        <v>-1452</v>
      </c>
      <c r="BG14" s="15">
        <f t="shared" si="0"/>
        <v>-12.75</v>
      </c>
      <c r="BH14" s="15">
        <f>SUM(BH2:BH13)</f>
        <v>-1316.8099999999997</v>
      </c>
      <c r="BI14" s="15">
        <f t="shared" ref="BI14:BK14" si="2">SUM(BI2:BI13)</f>
        <v>0</v>
      </c>
      <c r="BJ14" s="15">
        <f>SUM(BJ2:BJ13)</f>
        <v>-37.5</v>
      </c>
      <c r="BK14" s="15">
        <f t="shared" si="2"/>
        <v>-23.68</v>
      </c>
      <c r="BL14" s="15">
        <f t="shared" si="0"/>
        <v>-190.75</v>
      </c>
      <c r="BM14" s="15">
        <f>SUM(BM2:BM13)</f>
        <v>-47.75</v>
      </c>
      <c r="BN14" s="15">
        <f t="shared" ref="BN14:BP14" si="3">SUM(BN2:BN13)</f>
        <v>-6</v>
      </c>
      <c r="BO14" s="15">
        <f t="shared" si="3"/>
        <v>-1.3400000000000016</v>
      </c>
      <c r="BP14" s="15">
        <f t="shared" si="3"/>
        <v>-0.76000000000000079</v>
      </c>
      <c r="BQ14" s="15">
        <f>SUM(BQ2:BQ13)</f>
        <v>-262.01</v>
      </c>
      <c r="BR14" s="15">
        <f t="shared" si="0"/>
        <v>-200.64</v>
      </c>
      <c r="BS14" s="15">
        <f t="shared" ref="BS14:BW14" si="4">SUM(BS2:BS13)</f>
        <v>-1983.0600000000002</v>
      </c>
      <c r="BT14" s="15">
        <f t="shared" si="4"/>
        <v>-557.98</v>
      </c>
      <c r="BU14" s="15">
        <f t="shared" si="4"/>
        <v>-60</v>
      </c>
      <c r="BV14" s="15">
        <f t="shared" si="4"/>
        <v>0</v>
      </c>
      <c r="BW14" s="15">
        <f t="shared" si="4"/>
        <v>31.700000000000031</v>
      </c>
      <c r="BX14" s="15">
        <f>SUM(BX2:BX13)</f>
        <v>43013.640000000007</v>
      </c>
      <c r="BY14" s="15">
        <f>SUM(BY2:BY13)</f>
        <v>-42927.779999999992</v>
      </c>
    </row>
    <row r="15" spans="1:77">
      <c r="A15" s="18" t="s">
        <v>173</v>
      </c>
      <c r="B15" s="16">
        <f>AVERAGE(B2:B13)</f>
        <v>0</v>
      </c>
      <c r="C15" s="16">
        <f t="shared" ref="C15:BR15" si="5">AVERAGE(C2:C13)</f>
        <v>78.028333333333336</v>
      </c>
      <c r="D15" s="16">
        <f t="shared" si="5"/>
        <v>0</v>
      </c>
      <c r="E15" s="16">
        <f t="shared" si="5"/>
        <v>0</v>
      </c>
      <c r="F15" s="16">
        <f t="shared" si="5"/>
        <v>0</v>
      </c>
      <c r="G15" s="16">
        <f t="shared" si="5"/>
        <v>545</v>
      </c>
      <c r="H15" s="16">
        <f t="shared" si="5"/>
        <v>1037.7</v>
      </c>
      <c r="I15" s="16">
        <f t="shared" si="5"/>
        <v>208.83750000000001</v>
      </c>
      <c r="J15" s="16">
        <f t="shared" si="5"/>
        <v>89.008333333333326</v>
      </c>
      <c r="K15" s="16">
        <f t="shared" si="5"/>
        <v>788.19166666666661</v>
      </c>
      <c r="L15" s="16">
        <f t="shared" si="5"/>
        <v>310.45833333333331</v>
      </c>
      <c r="M15" s="16">
        <f t="shared" si="5"/>
        <v>0</v>
      </c>
      <c r="N15" s="16">
        <f t="shared" si="5"/>
        <v>0</v>
      </c>
      <c r="O15" s="16">
        <f t="shared" si="5"/>
        <v>0</v>
      </c>
      <c r="P15" s="16">
        <f t="shared" si="5"/>
        <v>0</v>
      </c>
      <c r="Q15" s="16">
        <f t="shared" si="5"/>
        <v>4.916666666666667</v>
      </c>
      <c r="R15" s="16">
        <f t="shared" si="5"/>
        <v>0</v>
      </c>
      <c r="S15" s="16">
        <f t="shared" si="5"/>
        <v>18.083333333333332</v>
      </c>
      <c r="T15" s="16">
        <f t="shared" si="5"/>
        <v>0</v>
      </c>
      <c r="U15" s="16">
        <f t="shared" si="5"/>
        <v>37.885833333333331</v>
      </c>
      <c r="V15" s="16">
        <f t="shared" si="5"/>
        <v>95.498333333333335</v>
      </c>
      <c r="W15" s="16">
        <f t="shared" si="5"/>
        <v>5.041666666666667</v>
      </c>
      <c r="X15" s="16">
        <f t="shared" si="5"/>
        <v>20.291666666666668</v>
      </c>
      <c r="Y15" s="16">
        <f t="shared" si="5"/>
        <v>116.94499999999999</v>
      </c>
      <c r="Z15" s="16">
        <f t="shared" si="5"/>
        <v>10.625</v>
      </c>
      <c r="AA15" s="16">
        <f t="shared" si="5"/>
        <v>201.04166666666666</v>
      </c>
      <c r="AB15" s="16">
        <f t="shared" si="5"/>
        <v>16.916666666666668</v>
      </c>
      <c r="AC15" s="16">
        <f t="shared" ref="AC15" si="6">AVERAGE(AC2:AC13)</f>
        <v>-60.814999999999991</v>
      </c>
      <c r="AD15" s="16">
        <f t="shared" si="5"/>
        <v>-669.72036666666668</v>
      </c>
      <c r="AE15" s="16">
        <f t="shared" si="5"/>
        <v>-322.52279062101712</v>
      </c>
      <c r="AF15" s="16">
        <f t="shared" si="5"/>
        <v>-55.32668587500001</v>
      </c>
      <c r="AG15" s="16">
        <f t="shared" si="5"/>
        <v>-33.041556208002454</v>
      </c>
      <c r="AH15" s="16">
        <f t="shared" si="5"/>
        <v>-9.5591666666666679</v>
      </c>
      <c r="AI15" s="16">
        <f t="shared" si="5"/>
        <v>-187.66916666666665</v>
      </c>
      <c r="AJ15" s="16">
        <f t="shared" si="5"/>
        <v>-579.77745363117276</v>
      </c>
      <c r="AK15" s="16">
        <f t="shared" si="5"/>
        <v>-285.59500789607949</v>
      </c>
      <c r="AL15" s="16">
        <f t="shared" si="5"/>
        <v>-412.89216049382725</v>
      </c>
      <c r="AM15" s="16">
        <f t="shared" si="5"/>
        <v>-200.33981194156743</v>
      </c>
      <c r="AN15" s="16">
        <f t="shared" si="5"/>
        <v>-17.500000000000004</v>
      </c>
      <c r="AO15" s="16">
        <f t="shared" si="5"/>
        <v>0</v>
      </c>
      <c r="AP15" s="16">
        <f t="shared" si="5"/>
        <v>0</v>
      </c>
      <c r="AQ15" s="16">
        <f t="shared" si="5"/>
        <v>0</v>
      </c>
      <c r="AR15" s="16">
        <f t="shared" si="5"/>
        <v>0</v>
      </c>
      <c r="AS15" s="16">
        <f t="shared" si="5"/>
        <v>-18.566666666666666</v>
      </c>
      <c r="AT15" s="16">
        <f t="shared" si="5"/>
        <v>0</v>
      </c>
      <c r="AU15" s="16">
        <f t="shared" si="5"/>
        <v>-6.833333333333333</v>
      </c>
      <c r="AV15" s="16">
        <f t="shared" si="5"/>
        <v>0</v>
      </c>
      <c r="AW15" s="16">
        <f t="shared" si="5"/>
        <v>-27.320833333333336</v>
      </c>
      <c r="AX15" s="16">
        <f t="shared" si="5"/>
        <v>-50.765833333333326</v>
      </c>
      <c r="AY15" s="16">
        <f t="shared" si="5"/>
        <v>0</v>
      </c>
      <c r="AZ15" s="16">
        <f t="shared" si="5"/>
        <v>0</v>
      </c>
      <c r="BA15" s="16">
        <f t="shared" si="5"/>
        <v>-24.825833333333335</v>
      </c>
      <c r="BB15" s="16">
        <f t="shared" si="5"/>
        <v>-160.83333333333334</v>
      </c>
      <c r="BC15" s="16">
        <f t="shared" si="5"/>
        <v>-1.4725000000000001</v>
      </c>
      <c r="BD15" s="16">
        <f t="shared" si="5"/>
        <v>0</v>
      </c>
      <c r="BE15" s="16">
        <f t="shared" si="5"/>
        <v>0</v>
      </c>
      <c r="BF15" s="16">
        <f t="shared" si="5"/>
        <v>-121</v>
      </c>
      <c r="BG15" s="16">
        <f t="shared" si="5"/>
        <v>-1.0625</v>
      </c>
      <c r="BH15" s="16">
        <f t="shared" si="5"/>
        <v>-109.73416666666664</v>
      </c>
      <c r="BI15" s="16">
        <f t="shared" ref="BI15:BK15" si="7">AVERAGE(BI2:BI13)</f>
        <v>0</v>
      </c>
      <c r="BJ15" s="16">
        <f>AVERAGE(BJ2:BJ13)</f>
        <v>-3.125</v>
      </c>
      <c r="BK15" s="16">
        <f t="shared" si="7"/>
        <v>-1.9733333333333334</v>
      </c>
      <c r="BL15" s="16">
        <f t="shared" si="5"/>
        <v>-15.895833333333334</v>
      </c>
      <c r="BM15" s="16">
        <f>AVERAGE(BM2:BM13)</f>
        <v>-3.9791666666666665</v>
      </c>
      <c r="BN15" s="16">
        <f t="shared" ref="BN15:BP15" si="8">AVERAGE(BN2:BN13)</f>
        <v>-0.5</v>
      </c>
      <c r="BO15" s="16">
        <f t="shared" si="8"/>
        <v>-0.1116666666666668</v>
      </c>
      <c r="BP15" s="16">
        <f t="shared" si="8"/>
        <v>-6.3333333333333394E-2</v>
      </c>
      <c r="BQ15" s="16">
        <f>AVERAGE(BQ2:BQ13)</f>
        <v>-21.834166666666665</v>
      </c>
      <c r="BR15" s="16">
        <f t="shared" si="5"/>
        <v>-16.72</v>
      </c>
      <c r="BS15" s="16">
        <f t="shared" ref="BS15:BY15" si="9">AVERAGE(BS2:BS13)</f>
        <v>-165.25500000000002</v>
      </c>
      <c r="BT15" s="16">
        <f t="shared" si="9"/>
        <v>-46.498333333333335</v>
      </c>
      <c r="BU15" s="16">
        <f t="shared" si="9"/>
        <v>-5</v>
      </c>
      <c r="BV15" s="16">
        <f t="shared" si="9"/>
        <v>0</v>
      </c>
      <c r="BW15" s="16">
        <f t="shared" si="9"/>
        <v>2.6416666666666693</v>
      </c>
      <c r="BX15" s="16">
        <f t="shared" si="9"/>
        <v>3584.4700000000007</v>
      </c>
      <c r="BY15" s="16">
        <f t="shared" si="9"/>
        <v>-3577.3149999999991</v>
      </c>
    </row>
    <row r="18" spans="8:12">
      <c r="H18">
        <v>7862.4</v>
      </c>
      <c r="K18">
        <v>5903</v>
      </c>
      <c r="L18">
        <v>2166</v>
      </c>
    </row>
    <row r="21" spans="8:12">
      <c r="J21">
        <f>SUM(H18:L18)</f>
        <v>15931.4</v>
      </c>
    </row>
  </sheetData>
  <pageMargins left="0.19685039370078741" right="0.19685039370078741" top="0.19685039370078741" bottom="0.19685039370078741" header="0.31496062992125984" footer="0.31496062992125984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5"/>
  <dimension ref="A1:O31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S20" sqref="S20"/>
    </sheetView>
  </sheetViews>
  <sheetFormatPr defaultColWidth="11.42578125" defaultRowHeight="15"/>
  <cols>
    <col min="1" max="1" width="6" bestFit="1" customWidth="1"/>
    <col min="2" max="2" width="15.42578125" customWidth="1"/>
    <col min="3" max="15" width="7.7109375" customWidth="1"/>
    <col min="132" max="132" width="3.140625" bestFit="1" customWidth="1"/>
    <col min="133" max="133" width="13.7109375" customWidth="1"/>
    <col min="134" max="134" width="15.42578125" customWidth="1"/>
    <col min="135" max="154" width="7.7109375" customWidth="1"/>
    <col min="155" max="155" width="8.85546875" bestFit="1" customWidth="1"/>
    <col min="156" max="174" width="7.7109375" customWidth="1"/>
    <col min="175" max="177" width="7.85546875" bestFit="1" customWidth="1"/>
    <col min="178" max="186" width="7.85546875" customWidth="1"/>
    <col min="187" max="210" width="7.85546875" bestFit="1" customWidth="1"/>
    <col min="211" max="222" width="7.85546875" customWidth="1"/>
    <col min="223" max="229" width="7.85546875" bestFit="1" customWidth="1"/>
    <col min="388" max="388" width="3.140625" bestFit="1" customWidth="1"/>
    <col min="389" max="389" width="13.7109375" customWidth="1"/>
    <col min="390" max="390" width="15.42578125" customWidth="1"/>
    <col min="391" max="410" width="7.7109375" customWidth="1"/>
    <col min="411" max="411" width="8.85546875" bestFit="1" customWidth="1"/>
    <col min="412" max="430" width="7.7109375" customWidth="1"/>
    <col min="431" max="433" width="7.85546875" bestFit="1" customWidth="1"/>
    <col min="434" max="442" width="7.85546875" customWidth="1"/>
    <col min="443" max="466" width="7.85546875" bestFit="1" customWidth="1"/>
    <col min="467" max="478" width="7.85546875" customWidth="1"/>
    <col min="479" max="485" width="7.85546875" bestFit="1" customWidth="1"/>
    <col min="644" max="644" width="3.140625" bestFit="1" customWidth="1"/>
    <col min="645" max="645" width="13.7109375" customWidth="1"/>
    <col min="646" max="646" width="15.42578125" customWidth="1"/>
    <col min="647" max="666" width="7.7109375" customWidth="1"/>
    <col min="667" max="667" width="8.85546875" bestFit="1" customWidth="1"/>
    <col min="668" max="686" width="7.7109375" customWidth="1"/>
    <col min="687" max="689" width="7.85546875" bestFit="1" customWidth="1"/>
    <col min="690" max="698" width="7.85546875" customWidth="1"/>
    <col min="699" max="722" width="7.85546875" bestFit="1" customWidth="1"/>
    <col min="723" max="734" width="7.85546875" customWidth="1"/>
    <col min="735" max="741" width="7.85546875" bestFit="1" customWidth="1"/>
    <col min="900" max="900" width="3.140625" bestFit="1" customWidth="1"/>
    <col min="901" max="901" width="13.7109375" customWidth="1"/>
    <col min="902" max="902" width="15.42578125" customWidth="1"/>
    <col min="903" max="922" width="7.7109375" customWidth="1"/>
    <col min="923" max="923" width="8.85546875" bestFit="1" customWidth="1"/>
    <col min="924" max="942" width="7.7109375" customWidth="1"/>
    <col min="943" max="945" width="7.85546875" bestFit="1" customWidth="1"/>
    <col min="946" max="954" width="7.85546875" customWidth="1"/>
    <col min="955" max="978" width="7.85546875" bestFit="1" customWidth="1"/>
    <col min="979" max="990" width="7.85546875" customWidth="1"/>
    <col min="991" max="997" width="7.85546875" bestFit="1" customWidth="1"/>
    <col min="1156" max="1156" width="3.140625" bestFit="1" customWidth="1"/>
    <col min="1157" max="1157" width="13.7109375" customWidth="1"/>
    <col min="1158" max="1158" width="15.42578125" customWidth="1"/>
    <col min="1159" max="1178" width="7.7109375" customWidth="1"/>
    <col min="1179" max="1179" width="8.85546875" bestFit="1" customWidth="1"/>
    <col min="1180" max="1198" width="7.7109375" customWidth="1"/>
    <col min="1199" max="1201" width="7.85546875" bestFit="1" customWidth="1"/>
    <col min="1202" max="1210" width="7.85546875" customWidth="1"/>
    <col min="1211" max="1234" width="7.85546875" bestFit="1" customWidth="1"/>
    <col min="1235" max="1246" width="7.85546875" customWidth="1"/>
    <col min="1247" max="1253" width="7.85546875" bestFit="1" customWidth="1"/>
    <col min="1412" max="1412" width="3.140625" bestFit="1" customWidth="1"/>
    <col min="1413" max="1413" width="13.7109375" customWidth="1"/>
    <col min="1414" max="1414" width="15.42578125" customWidth="1"/>
    <col min="1415" max="1434" width="7.7109375" customWidth="1"/>
    <col min="1435" max="1435" width="8.85546875" bestFit="1" customWidth="1"/>
    <col min="1436" max="1454" width="7.7109375" customWidth="1"/>
    <col min="1455" max="1457" width="7.85546875" bestFit="1" customWidth="1"/>
    <col min="1458" max="1466" width="7.85546875" customWidth="1"/>
    <col min="1467" max="1490" width="7.85546875" bestFit="1" customWidth="1"/>
    <col min="1491" max="1502" width="7.85546875" customWidth="1"/>
    <col min="1503" max="1509" width="7.85546875" bestFit="1" customWidth="1"/>
    <col min="1668" max="1668" width="3.140625" bestFit="1" customWidth="1"/>
    <col min="1669" max="1669" width="13.7109375" customWidth="1"/>
    <col min="1670" max="1670" width="15.42578125" customWidth="1"/>
    <col min="1671" max="1690" width="7.7109375" customWidth="1"/>
    <col min="1691" max="1691" width="8.85546875" bestFit="1" customWidth="1"/>
    <col min="1692" max="1710" width="7.7109375" customWidth="1"/>
    <col min="1711" max="1713" width="7.85546875" bestFit="1" customWidth="1"/>
    <col min="1714" max="1722" width="7.85546875" customWidth="1"/>
    <col min="1723" max="1746" width="7.85546875" bestFit="1" customWidth="1"/>
    <col min="1747" max="1758" width="7.85546875" customWidth="1"/>
    <col min="1759" max="1765" width="7.85546875" bestFit="1" customWidth="1"/>
    <col min="1924" max="1924" width="3.140625" bestFit="1" customWidth="1"/>
    <col min="1925" max="1925" width="13.7109375" customWidth="1"/>
    <col min="1926" max="1926" width="15.42578125" customWidth="1"/>
    <col min="1927" max="1946" width="7.7109375" customWidth="1"/>
    <col min="1947" max="1947" width="8.85546875" bestFit="1" customWidth="1"/>
    <col min="1948" max="1966" width="7.7109375" customWidth="1"/>
    <col min="1967" max="1969" width="7.85546875" bestFit="1" customWidth="1"/>
    <col min="1970" max="1978" width="7.85546875" customWidth="1"/>
    <col min="1979" max="2002" width="7.85546875" bestFit="1" customWidth="1"/>
    <col min="2003" max="2014" width="7.85546875" customWidth="1"/>
    <col min="2015" max="2021" width="7.85546875" bestFit="1" customWidth="1"/>
    <col min="2180" max="2180" width="3.140625" bestFit="1" customWidth="1"/>
    <col min="2181" max="2181" width="13.7109375" customWidth="1"/>
    <col min="2182" max="2182" width="15.42578125" customWidth="1"/>
    <col min="2183" max="2202" width="7.7109375" customWidth="1"/>
    <col min="2203" max="2203" width="8.85546875" bestFit="1" customWidth="1"/>
    <col min="2204" max="2222" width="7.7109375" customWidth="1"/>
    <col min="2223" max="2225" width="7.85546875" bestFit="1" customWidth="1"/>
    <col min="2226" max="2234" width="7.85546875" customWidth="1"/>
    <col min="2235" max="2258" width="7.85546875" bestFit="1" customWidth="1"/>
    <col min="2259" max="2270" width="7.85546875" customWidth="1"/>
    <col min="2271" max="2277" width="7.85546875" bestFit="1" customWidth="1"/>
    <col min="2436" max="2436" width="3.140625" bestFit="1" customWidth="1"/>
    <col min="2437" max="2437" width="13.7109375" customWidth="1"/>
    <col min="2438" max="2438" width="15.42578125" customWidth="1"/>
    <col min="2439" max="2458" width="7.7109375" customWidth="1"/>
    <col min="2459" max="2459" width="8.85546875" bestFit="1" customWidth="1"/>
    <col min="2460" max="2478" width="7.7109375" customWidth="1"/>
    <col min="2479" max="2481" width="7.85546875" bestFit="1" customWidth="1"/>
    <col min="2482" max="2490" width="7.85546875" customWidth="1"/>
    <col min="2491" max="2514" width="7.85546875" bestFit="1" customWidth="1"/>
    <col min="2515" max="2526" width="7.85546875" customWidth="1"/>
    <col min="2527" max="2533" width="7.85546875" bestFit="1" customWidth="1"/>
    <col min="2692" max="2692" width="3.140625" bestFit="1" customWidth="1"/>
    <col min="2693" max="2693" width="13.7109375" customWidth="1"/>
    <col min="2694" max="2694" width="15.42578125" customWidth="1"/>
    <col min="2695" max="2714" width="7.7109375" customWidth="1"/>
    <col min="2715" max="2715" width="8.85546875" bestFit="1" customWidth="1"/>
    <col min="2716" max="2734" width="7.7109375" customWidth="1"/>
    <col min="2735" max="2737" width="7.85546875" bestFit="1" customWidth="1"/>
    <col min="2738" max="2746" width="7.85546875" customWidth="1"/>
    <col min="2747" max="2770" width="7.85546875" bestFit="1" customWidth="1"/>
    <col min="2771" max="2782" width="7.85546875" customWidth="1"/>
    <col min="2783" max="2789" width="7.85546875" bestFit="1" customWidth="1"/>
    <col min="2948" max="2948" width="3.140625" bestFit="1" customWidth="1"/>
    <col min="2949" max="2949" width="13.7109375" customWidth="1"/>
    <col min="2950" max="2950" width="15.42578125" customWidth="1"/>
    <col min="2951" max="2970" width="7.7109375" customWidth="1"/>
    <col min="2971" max="2971" width="8.85546875" bestFit="1" customWidth="1"/>
    <col min="2972" max="2990" width="7.7109375" customWidth="1"/>
    <col min="2991" max="2993" width="7.85546875" bestFit="1" customWidth="1"/>
    <col min="2994" max="3002" width="7.85546875" customWidth="1"/>
    <col min="3003" max="3026" width="7.85546875" bestFit="1" customWidth="1"/>
    <col min="3027" max="3038" width="7.85546875" customWidth="1"/>
    <col min="3039" max="3045" width="7.85546875" bestFit="1" customWidth="1"/>
    <col min="3204" max="3204" width="3.140625" bestFit="1" customWidth="1"/>
    <col min="3205" max="3205" width="13.7109375" customWidth="1"/>
    <col min="3206" max="3206" width="15.42578125" customWidth="1"/>
    <col min="3207" max="3226" width="7.7109375" customWidth="1"/>
    <col min="3227" max="3227" width="8.85546875" bestFit="1" customWidth="1"/>
    <col min="3228" max="3246" width="7.7109375" customWidth="1"/>
    <col min="3247" max="3249" width="7.85546875" bestFit="1" customWidth="1"/>
    <col min="3250" max="3258" width="7.85546875" customWidth="1"/>
    <col min="3259" max="3282" width="7.85546875" bestFit="1" customWidth="1"/>
    <col min="3283" max="3294" width="7.85546875" customWidth="1"/>
    <col min="3295" max="3301" width="7.85546875" bestFit="1" customWidth="1"/>
    <col min="3460" max="3460" width="3.140625" bestFit="1" customWidth="1"/>
    <col min="3461" max="3461" width="13.7109375" customWidth="1"/>
    <col min="3462" max="3462" width="15.42578125" customWidth="1"/>
    <col min="3463" max="3482" width="7.7109375" customWidth="1"/>
    <col min="3483" max="3483" width="8.85546875" bestFit="1" customWidth="1"/>
    <col min="3484" max="3502" width="7.7109375" customWidth="1"/>
    <col min="3503" max="3505" width="7.85546875" bestFit="1" customWidth="1"/>
    <col min="3506" max="3514" width="7.85546875" customWidth="1"/>
    <col min="3515" max="3538" width="7.85546875" bestFit="1" customWidth="1"/>
    <col min="3539" max="3550" width="7.85546875" customWidth="1"/>
    <col min="3551" max="3557" width="7.85546875" bestFit="1" customWidth="1"/>
    <col min="3716" max="3716" width="3.140625" bestFit="1" customWidth="1"/>
    <col min="3717" max="3717" width="13.7109375" customWidth="1"/>
    <col min="3718" max="3718" width="15.42578125" customWidth="1"/>
    <col min="3719" max="3738" width="7.7109375" customWidth="1"/>
    <col min="3739" max="3739" width="8.85546875" bestFit="1" customWidth="1"/>
    <col min="3740" max="3758" width="7.7109375" customWidth="1"/>
    <col min="3759" max="3761" width="7.85546875" bestFit="1" customWidth="1"/>
    <col min="3762" max="3770" width="7.85546875" customWidth="1"/>
    <col min="3771" max="3794" width="7.85546875" bestFit="1" customWidth="1"/>
    <col min="3795" max="3806" width="7.85546875" customWidth="1"/>
    <col min="3807" max="3813" width="7.85546875" bestFit="1" customWidth="1"/>
    <col min="3972" max="3972" width="3.140625" bestFit="1" customWidth="1"/>
    <col min="3973" max="3973" width="13.7109375" customWidth="1"/>
    <col min="3974" max="3974" width="15.42578125" customWidth="1"/>
    <col min="3975" max="3994" width="7.7109375" customWidth="1"/>
    <col min="3995" max="3995" width="8.85546875" bestFit="1" customWidth="1"/>
    <col min="3996" max="4014" width="7.7109375" customWidth="1"/>
    <col min="4015" max="4017" width="7.85546875" bestFit="1" customWidth="1"/>
    <col min="4018" max="4026" width="7.85546875" customWidth="1"/>
    <col min="4027" max="4050" width="7.85546875" bestFit="1" customWidth="1"/>
    <col min="4051" max="4062" width="7.85546875" customWidth="1"/>
    <col min="4063" max="4069" width="7.85546875" bestFit="1" customWidth="1"/>
    <col min="4228" max="4228" width="3.140625" bestFit="1" customWidth="1"/>
    <col min="4229" max="4229" width="13.7109375" customWidth="1"/>
    <col min="4230" max="4230" width="15.42578125" customWidth="1"/>
    <col min="4231" max="4250" width="7.7109375" customWidth="1"/>
    <col min="4251" max="4251" width="8.85546875" bestFit="1" customWidth="1"/>
    <col min="4252" max="4270" width="7.7109375" customWidth="1"/>
    <col min="4271" max="4273" width="7.85546875" bestFit="1" customWidth="1"/>
    <col min="4274" max="4282" width="7.85546875" customWidth="1"/>
    <col min="4283" max="4306" width="7.85546875" bestFit="1" customWidth="1"/>
    <col min="4307" max="4318" width="7.85546875" customWidth="1"/>
    <col min="4319" max="4325" width="7.85546875" bestFit="1" customWidth="1"/>
    <col min="4484" max="4484" width="3.140625" bestFit="1" customWidth="1"/>
    <col min="4485" max="4485" width="13.7109375" customWidth="1"/>
    <col min="4486" max="4486" width="15.42578125" customWidth="1"/>
    <col min="4487" max="4506" width="7.7109375" customWidth="1"/>
    <col min="4507" max="4507" width="8.85546875" bestFit="1" customWidth="1"/>
    <col min="4508" max="4526" width="7.7109375" customWidth="1"/>
    <col min="4527" max="4529" width="7.85546875" bestFit="1" customWidth="1"/>
    <col min="4530" max="4538" width="7.85546875" customWidth="1"/>
    <col min="4539" max="4562" width="7.85546875" bestFit="1" customWidth="1"/>
    <col min="4563" max="4574" width="7.85546875" customWidth="1"/>
    <col min="4575" max="4581" width="7.85546875" bestFit="1" customWidth="1"/>
    <col min="4740" max="4740" width="3.140625" bestFit="1" customWidth="1"/>
    <col min="4741" max="4741" width="13.7109375" customWidth="1"/>
    <col min="4742" max="4742" width="15.42578125" customWidth="1"/>
    <col min="4743" max="4762" width="7.7109375" customWidth="1"/>
    <col min="4763" max="4763" width="8.85546875" bestFit="1" customWidth="1"/>
    <col min="4764" max="4782" width="7.7109375" customWidth="1"/>
    <col min="4783" max="4785" width="7.85546875" bestFit="1" customWidth="1"/>
    <col min="4786" max="4794" width="7.85546875" customWidth="1"/>
    <col min="4795" max="4818" width="7.85546875" bestFit="1" customWidth="1"/>
    <col min="4819" max="4830" width="7.85546875" customWidth="1"/>
    <col min="4831" max="4837" width="7.85546875" bestFit="1" customWidth="1"/>
    <col min="4996" max="4996" width="3.140625" bestFit="1" customWidth="1"/>
    <col min="4997" max="4997" width="13.7109375" customWidth="1"/>
    <col min="4998" max="4998" width="15.42578125" customWidth="1"/>
    <col min="4999" max="5018" width="7.7109375" customWidth="1"/>
    <col min="5019" max="5019" width="8.85546875" bestFit="1" customWidth="1"/>
    <col min="5020" max="5038" width="7.7109375" customWidth="1"/>
    <col min="5039" max="5041" width="7.85546875" bestFit="1" customWidth="1"/>
    <col min="5042" max="5050" width="7.85546875" customWidth="1"/>
    <col min="5051" max="5074" width="7.85546875" bestFit="1" customWidth="1"/>
    <col min="5075" max="5086" width="7.85546875" customWidth="1"/>
    <col min="5087" max="5093" width="7.85546875" bestFit="1" customWidth="1"/>
    <col min="5252" max="5252" width="3.140625" bestFit="1" customWidth="1"/>
    <col min="5253" max="5253" width="13.7109375" customWidth="1"/>
    <col min="5254" max="5254" width="15.42578125" customWidth="1"/>
    <col min="5255" max="5274" width="7.7109375" customWidth="1"/>
    <col min="5275" max="5275" width="8.85546875" bestFit="1" customWidth="1"/>
    <col min="5276" max="5294" width="7.7109375" customWidth="1"/>
    <col min="5295" max="5297" width="7.85546875" bestFit="1" customWidth="1"/>
    <col min="5298" max="5306" width="7.85546875" customWidth="1"/>
    <col min="5307" max="5330" width="7.85546875" bestFit="1" customWidth="1"/>
    <col min="5331" max="5342" width="7.85546875" customWidth="1"/>
    <col min="5343" max="5349" width="7.85546875" bestFit="1" customWidth="1"/>
    <col min="5508" max="5508" width="3.140625" bestFit="1" customWidth="1"/>
    <col min="5509" max="5509" width="13.7109375" customWidth="1"/>
    <col min="5510" max="5510" width="15.42578125" customWidth="1"/>
    <col min="5511" max="5530" width="7.7109375" customWidth="1"/>
    <col min="5531" max="5531" width="8.85546875" bestFit="1" customWidth="1"/>
    <col min="5532" max="5550" width="7.7109375" customWidth="1"/>
    <col min="5551" max="5553" width="7.85546875" bestFit="1" customWidth="1"/>
    <col min="5554" max="5562" width="7.85546875" customWidth="1"/>
    <col min="5563" max="5586" width="7.85546875" bestFit="1" customWidth="1"/>
    <col min="5587" max="5598" width="7.85546875" customWidth="1"/>
    <col min="5599" max="5605" width="7.85546875" bestFit="1" customWidth="1"/>
    <col min="5764" max="5764" width="3.140625" bestFit="1" customWidth="1"/>
    <col min="5765" max="5765" width="13.7109375" customWidth="1"/>
    <col min="5766" max="5766" width="15.42578125" customWidth="1"/>
    <col min="5767" max="5786" width="7.7109375" customWidth="1"/>
    <col min="5787" max="5787" width="8.85546875" bestFit="1" customWidth="1"/>
    <col min="5788" max="5806" width="7.7109375" customWidth="1"/>
    <col min="5807" max="5809" width="7.85546875" bestFit="1" customWidth="1"/>
    <col min="5810" max="5818" width="7.85546875" customWidth="1"/>
    <col min="5819" max="5842" width="7.85546875" bestFit="1" customWidth="1"/>
    <col min="5843" max="5854" width="7.85546875" customWidth="1"/>
    <col min="5855" max="5861" width="7.85546875" bestFit="1" customWidth="1"/>
    <col min="6020" max="6020" width="3.140625" bestFit="1" customWidth="1"/>
    <col min="6021" max="6021" width="13.7109375" customWidth="1"/>
    <col min="6022" max="6022" width="15.42578125" customWidth="1"/>
    <col min="6023" max="6042" width="7.7109375" customWidth="1"/>
    <col min="6043" max="6043" width="8.85546875" bestFit="1" customWidth="1"/>
    <col min="6044" max="6062" width="7.7109375" customWidth="1"/>
    <col min="6063" max="6065" width="7.85546875" bestFit="1" customWidth="1"/>
    <col min="6066" max="6074" width="7.85546875" customWidth="1"/>
    <col min="6075" max="6098" width="7.85546875" bestFit="1" customWidth="1"/>
    <col min="6099" max="6110" width="7.85546875" customWidth="1"/>
    <col min="6111" max="6117" width="7.85546875" bestFit="1" customWidth="1"/>
    <col min="6276" max="6276" width="3.140625" bestFit="1" customWidth="1"/>
    <col min="6277" max="6277" width="13.7109375" customWidth="1"/>
    <col min="6278" max="6278" width="15.42578125" customWidth="1"/>
    <col min="6279" max="6298" width="7.7109375" customWidth="1"/>
    <col min="6299" max="6299" width="8.85546875" bestFit="1" customWidth="1"/>
    <col min="6300" max="6318" width="7.7109375" customWidth="1"/>
    <col min="6319" max="6321" width="7.85546875" bestFit="1" customWidth="1"/>
    <col min="6322" max="6330" width="7.85546875" customWidth="1"/>
    <col min="6331" max="6354" width="7.85546875" bestFit="1" customWidth="1"/>
    <col min="6355" max="6366" width="7.85546875" customWidth="1"/>
    <col min="6367" max="6373" width="7.85546875" bestFit="1" customWidth="1"/>
    <col min="6532" max="6532" width="3.140625" bestFit="1" customWidth="1"/>
    <col min="6533" max="6533" width="13.7109375" customWidth="1"/>
    <col min="6534" max="6534" width="15.42578125" customWidth="1"/>
    <col min="6535" max="6554" width="7.7109375" customWidth="1"/>
    <col min="6555" max="6555" width="8.85546875" bestFit="1" customWidth="1"/>
    <col min="6556" max="6574" width="7.7109375" customWidth="1"/>
    <col min="6575" max="6577" width="7.85546875" bestFit="1" customWidth="1"/>
    <col min="6578" max="6586" width="7.85546875" customWidth="1"/>
    <col min="6587" max="6610" width="7.85546875" bestFit="1" customWidth="1"/>
    <col min="6611" max="6622" width="7.85546875" customWidth="1"/>
    <col min="6623" max="6629" width="7.85546875" bestFit="1" customWidth="1"/>
    <col min="6788" max="6788" width="3.140625" bestFit="1" customWidth="1"/>
    <col min="6789" max="6789" width="13.7109375" customWidth="1"/>
    <col min="6790" max="6790" width="15.42578125" customWidth="1"/>
    <col min="6791" max="6810" width="7.7109375" customWidth="1"/>
    <col min="6811" max="6811" width="8.85546875" bestFit="1" customWidth="1"/>
    <col min="6812" max="6830" width="7.7109375" customWidth="1"/>
    <col min="6831" max="6833" width="7.85546875" bestFit="1" customWidth="1"/>
    <col min="6834" max="6842" width="7.85546875" customWidth="1"/>
    <col min="6843" max="6866" width="7.85546875" bestFit="1" customWidth="1"/>
    <col min="6867" max="6878" width="7.85546875" customWidth="1"/>
    <col min="6879" max="6885" width="7.85546875" bestFit="1" customWidth="1"/>
    <col min="7044" max="7044" width="3.140625" bestFit="1" customWidth="1"/>
    <col min="7045" max="7045" width="13.7109375" customWidth="1"/>
    <col min="7046" max="7046" width="15.42578125" customWidth="1"/>
    <col min="7047" max="7066" width="7.7109375" customWidth="1"/>
    <col min="7067" max="7067" width="8.85546875" bestFit="1" customWidth="1"/>
    <col min="7068" max="7086" width="7.7109375" customWidth="1"/>
    <col min="7087" max="7089" width="7.85546875" bestFit="1" customWidth="1"/>
    <col min="7090" max="7098" width="7.85546875" customWidth="1"/>
    <col min="7099" max="7122" width="7.85546875" bestFit="1" customWidth="1"/>
    <col min="7123" max="7134" width="7.85546875" customWidth="1"/>
    <col min="7135" max="7141" width="7.85546875" bestFit="1" customWidth="1"/>
    <col min="7300" max="7300" width="3.140625" bestFit="1" customWidth="1"/>
    <col min="7301" max="7301" width="13.7109375" customWidth="1"/>
    <col min="7302" max="7302" width="15.42578125" customWidth="1"/>
    <col min="7303" max="7322" width="7.7109375" customWidth="1"/>
    <col min="7323" max="7323" width="8.85546875" bestFit="1" customWidth="1"/>
    <col min="7324" max="7342" width="7.7109375" customWidth="1"/>
    <col min="7343" max="7345" width="7.85546875" bestFit="1" customWidth="1"/>
    <col min="7346" max="7354" width="7.85546875" customWidth="1"/>
    <col min="7355" max="7378" width="7.85546875" bestFit="1" customWidth="1"/>
    <col min="7379" max="7390" width="7.85546875" customWidth="1"/>
    <col min="7391" max="7397" width="7.85546875" bestFit="1" customWidth="1"/>
    <col min="7556" max="7556" width="3.140625" bestFit="1" customWidth="1"/>
    <col min="7557" max="7557" width="13.7109375" customWidth="1"/>
    <col min="7558" max="7558" width="15.42578125" customWidth="1"/>
    <col min="7559" max="7578" width="7.7109375" customWidth="1"/>
    <col min="7579" max="7579" width="8.85546875" bestFit="1" customWidth="1"/>
    <col min="7580" max="7598" width="7.7109375" customWidth="1"/>
    <col min="7599" max="7601" width="7.85546875" bestFit="1" customWidth="1"/>
    <col min="7602" max="7610" width="7.85546875" customWidth="1"/>
    <col min="7611" max="7634" width="7.85546875" bestFit="1" customWidth="1"/>
    <col min="7635" max="7646" width="7.85546875" customWidth="1"/>
    <col min="7647" max="7653" width="7.85546875" bestFit="1" customWidth="1"/>
    <col min="7812" max="7812" width="3.140625" bestFit="1" customWidth="1"/>
    <col min="7813" max="7813" width="13.7109375" customWidth="1"/>
    <col min="7814" max="7814" width="15.42578125" customWidth="1"/>
    <col min="7815" max="7834" width="7.7109375" customWidth="1"/>
    <col min="7835" max="7835" width="8.85546875" bestFit="1" customWidth="1"/>
    <col min="7836" max="7854" width="7.7109375" customWidth="1"/>
    <col min="7855" max="7857" width="7.85546875" bestFit="1" customWidth="1"/>
    <col min="7858" max="7866" width="7.85546875" customWidth="1"/>
    <col min="7867" max="7890" width="7.85546875" bestFit="1" customWidth="1"/>
    <col min="7891" max="7902" width="7.85546875" customWidth="1"/>
    <col min="7903" max="7909" width="7.85546875" bestFit="1" customWidth="1"/>
    <col min="8068" max="8068" width="3.140625" bestFit="1" customWidth="1"/>
    <col min="8069" max="8069" width="13.7109375" customWidth="1"/>
    <col min="8070" max="8070" width="15.42578125" customWidth="1"/>
    <col min="8071" max="8090" width="7.7109375" customWidth="1"/>
    <col min="8091" max="8091" width="8.85546875" bestFit="1" customWidth="1"/>
    <col min="8092" max="8110" width="7.7109375" customWidth="1"/>
    <col min="8111" max="8113" width="7.85546875" bestFit="1" customWidth="1"/>
    <col min="8114" max="8122" width="7.85546875" customWidth="1"/>
    <col min="8123" max="8146" width="7.85546875" bestFit="1" customWidth="1"/>
    <col min="8147" max="8158" width="7.85546875" customWidth="1"/>
    <col min="8159" max="8165" width="7.85546875" bestFit="1" customWidth="1"/>
    <col min="8324" max="8324" width="3.140625" bestFit="1" customWidth="1"/>
    <col min="8325" max="8325" width="13.7109375" customWidth="1"/>
    <col min="8326" max="8326" width="15.42578125" customWidth="1"/>
    <col min="8327" max="8346" width="7.7109375" customWidth="1"/>
    <col min="8347" max="8347" width="8.85546875" bestFit="1" customWidth="1"/>
    <col min="8348" max="8366" width="7.7109375" customWidth="1"/>
    <col min="8367" max="8369" width="7.85546875" bestFit="1" customWidth="1"/>
    <col min="8370" max="8378" width="7.85546875" customWidth="1"/>
    <col min="8379" max="8402" width="7.85546875" bestFit="1" customWidth="1"/>
    <col min="8403" max="8414" width="7.85546875" customWidth="1"/>
    <col min="8415" max="8421" width="7.85546875" bestFit="1" customWidth="1"/>
    <col min="8580" max="8580" width="3.140625" bestFit="1" customWidth="1"/>
    <col min="8581" max="8581" width="13.7109375" customWidth="1"/>
    <col min="8582" max="8582" width="15.42578125" customWidth="1"/>
    <col min="8583" max="8602" width="7.7109375" customWidth="1"/>
    <col min="8603" max="8603" width="8.85546875" bestFit="1" customWidth="1"/>
    <col min="8604" max="8622" width="7.7109375" customWidth="1"/>
    <col min="8623" max="8625" width="7.85546875" bestFit="1" customWidth="1"/>
    <col min="8626" max="8634" width="7.85546875" customWidth="1"/>
    <col min="8635" max="8658" width="7.85546875" bestFit="1" customWidth="1"/>
    <col min="8659" max="8670" width="7.85546875" customWidth="1"/>
    <col min="8671" max="8677" width="7.85546875" bestFit="1" customWidth="1"/>
    <col min="8836" max="8836" width="3.140625" bestFit="1" customWidth="1"/>
    <col min="8837" max="8837" width="13.7109375" customWidth="1"/>
    <col min="8838" max="8838" width="15.42578125" customWidth="1"/>
    <col min="8839" max="8858" width="7.7109375" customWidth="1"/>
    <col min="8859" max="8859" width="8.85546875" bestFit="1" customWidth="1"/>
    <col min="8860" max="8878" width="7.7109375" customWidth="1"/>
    <col min="8879" max="8881" width="7.85546875" bestFit="1" customWidth="1"/>
    <col min="8882" max="8890" width="7.85546875" customWidth="1"/>
    <col min="8891" max="8914" width="7.85546875" bestFit="1" customWidth="1"/>
    <col min="8915" max="8926" width="7.85546875" customWidth="1"/>
    <col min="8927" max="8933" width="7.85546875" bestFit="1" customWidth="1"/>
    <col min="9092" max="9092" width="3.140625" bestFit="1" customWidth="1"/>
    <col min="9093" max="9093" width="13.7109375" customWidth="1"/>
    <col min="9094" max="9094" width="15.42578125" customWidth="1"/>
    <col min="9095" max="9114" width="7.7109375" customWidth="1"/>
    <col min="9115" max="9115" width="8.85546875" bestFit="1" customWidth="1"/>
    <col min="9116" max="9134" width="7.7109375" customWidth="1"/>
    <col min="9135" max="9137" width="7.85546875" bestFit="1" customWidth="1"/>
    <col min="9138" max="9146" width="7.85546875" customWidth="1"/>
    <col min="9147" max="9170" width="7.85546875" bestFit="1" customWidth="1"/>
    <col min="9171" max="9182" width="7.85546875" customWidth="1"/>
    <col min="9183" max="9189" width="7.85546875" bestFit="1" customWidth="1"/>
    <col min="9348" max="9348" width="3.140625" bestFit="1" customWidth="1"/>
    <col min="9349" max="9349" width="13.7109375" customWidth="1"/>
    <col min="9350" max="9350" width="15.42578125" customWidth="1"/>
    <col min="9351" max="9370" width="7.7109375" customWidth="1"/>
    <col min="9371" max="9371" width="8.85546875" bestFit="1" customWidth="1"/>
    <col min="9372" max="9390" width="7.7109375" customWidth="1"/>
    <col min="9391" max="9393" width="7.85546875" bestFit="1" customWidth="1"/>
    <col min="9394" max="9402" width="7.85546875" customWidth="1"/>
    <col min="9403" max="9426" width="7.85546875" bestFit="1" customWidth="1"/>
    <col min="9427" max="9438" width="7.85546875" customWidth="1"/>
    <col min="9439" max="9445" width="7.85546875" bestFit="1" customWidth="1"/>
    <col min="9604" max="9604" width="3.140625" bestFit="1" customWidth="1"/>
    <col min="9605" max="9605" width="13.7109375" customWidth="1"/>
    <col min="9606" max="9606" width="15.42578125" customWidth="1"/>
    <col min="9607" max="9626" width="7.7109375" customWidth="1"/>
    <col min="9627" max="9627" width="8.85546875" bestFit="1" customWidth="1"/>
    <col min="9628" max="9646" width="7.7109375" customWidth="1"/>
    <col min="9647" max="9649" width="7.85546875" bestFit="1" customWidth="1"/>
    <col min="9650" max="9658" width="7.85546875" customWidth="1"/>
    <col min="9659" max="9682" width="7.85546875" bestFit="1" customWidth="1"/>
    <col min="9683" max="9694" width="7.85546875" customWidth="1"/>
    <col min="9695" max="9701" width="7.85546875" bestFit="1" customWidth="1"/>
    <col min="9860" max="9860" width="3.140625" bestFit="1" customWidth="1"/>
    <col min="9861" max="9861" width="13.7109375" customWidth="1"/>
    <col min="9862" max="9862" width="15.42578125" customWidth="1"/>
    <col min="9863" max="9882" width="7.7109375" customWidth="1"/>
    <col min="9883" max="9883" width="8.85546875" bestFit="1" customWidth="1"/>
    <col min="9884" max="9902" width="7.7109375" customWidth="1"/>
    <col min="9903" max="9905" width="7.85546875" bestFit="1" customWidth="1"/>
    <col min="9906" max="9914" width="7.85546875" customWidth="1"/>
    <col min="9915" max="9938" width="7.85546875" bestFit="1" customWidth="1"/>
    <col min="9939" max="9950" width="7.85546875" customWidth="1"/>
    <col min="9951" max="9957" width="7.85546875" bestFit="1" customWidth="1"/>
    <col min="10116" max="10116" width="3.140625" bestFit="1" customWidth="1"/>
    <col min="10117" max="10117" width="13.7109375" customWidth="1"/>
    <col min="10118" max="10118" width="15.42578125" customWidth="1"/>
    <col min="10119" max="10138" width="7.7109375" customWidth="1"/>
    <col min="10139" max="10139" width="8.85546875" bestFit="1" customWidth="1"/>
    <col min="10140" max="10158" width="7.7109375" customWidth="1"/>
    <col min="10159" max="10161" width="7.85546875" bestFit="1" customWidth="1"/>
    <col min="10162" max="10170" width="7.85546875" customWidth="1"/>
    <col min="10171" max="10194" width="7.85546875" bestFit="1" customWidth="1"/>
    <col min="10195" max="10206" width="7.85546875" customWidth="1"/>
    <col min="10207" max="10213" width="7.85546875" bestFit="1" customWidth="1"/>
    <col min="10372" max="10372" width="3.140625" bestFit="1" customWidth="1"/>
    <col min="10373" max="10373" width="13.7109375" customWidth="1"/>
    <col min="10374" max="10374" width="15.42578125" customWidth="1"/>
    <col min="10375" max="10394" width="7.7109375" customWidth="1"/>
    <col min="10395" max="10395" width="8.85546875" bestFit="1" customWidth="1"/>
    <col min="10396" max="10414" width="7.7109375" customWidth="1"/>
    <col min="10415" max="10417" width="7.85546875" bestFit="1" customWidth="1"/>
    <col min="10418" max="10426" width="7.85546875" customWidth="1"/>
    <col min="10427" max="10450" width="7.85546875" bestFit="1" customWidth="1"/>
    <col min="10451" max="10462" width="7.85546875" customWidth="1"/>
    <col min="10463" max="10469" width="7.85546875" bestFit="1" customWidth="1"/>
    <col min="10628" max="10628" width="3.140625" bestFit="1" customWidth="1"/>
    <col min="10629" max="10629" width="13.7109375" customWidth="1"/>
    <col min="10630" max="10630" width="15.42578125" customWidth="1"/>
    <col min="10631" max="10650" width="7.7109375" customWidth="1"/>
    <col min="10651" max="10651" width="8.85546875" bestFit="1" customWidth="1"/>
    <col min="10652" max="10670" width="7.7109375" customWidth="1"/>
    <col min="10671" max="10673" width="7.85546875" bestFit="1" customWidth="1"/>
    <col min="10674" max="10682" width="7.85546875" customWidth="1"/>
    <col min="10683" max="10706" width="7.85546875" bestFit="1" customWidth="1"/>
    <col min="10707" max="10718" width="7.85546875" customWidth="1"/>
    <col min="10719" max="10725" width="7.85546875" bestFit="1" customWidth="1"/>
    <col min="10884" max="10884" width="3.140625" bestFit="1" customWidth="1"/>
    <col min="10885" max="10885" width="13.7109375" customWidth="1"/>
    <col min="10886" max="10886" width="15.42578125" customWidth="1"/>
    <col min="10887" max="10906" width="7.7109375" customWidth="1"/>
    <col min="10907" max="10907" width="8.85546875" bestFit="1" customWidth="1"/>
    <col min="10908" max="10926" width="7.7109375" customWidth="1"/>
    <col min="10927" max="10929" width="7.85546875" bestFit="1" customWidth="1"/>
    <col min="10930" max="10938" width="7.85546875" customWidth="1"/>
    <col min="10939" max="10962" width="7.85546875" bestFit="1" customWidth="1"/>
    <col min="10963" max="10974" width="7.85546875" customWidth="1"/>
    <col min="10975" max="10981" width="7.85546875" bestFit="1" customWidth="1"/>
    <col min="11140" max="11140" width="3.140625" bestFit="1" customWidth="1"/>
    <col min="11141" max="11141" width="13.7109375" customWidth="1"/>
    <col min="11142" max="11142" width="15.42578125" customWidth="1"/>
    <col min="11143" max="11162" width="7.7109375" customWidth="1"/>
    <col min="11163" max="11163" width="8.85546875" bestFit="1" customWidth="1"/>
    <col min="11164" max="11182" width="7.7109375" customWidth="1"/>
    <col min="11183" max="11185" width="7.85546875" bestFit="1" customWidth="1"/>
    <col min="11186" max="11194" width="7.85546875" customWidth="1"/>
    <col min="11195" max="11218" width="7.85546875" bestFit="1" customWidth="1"/>
    <col min="11219" max="11230" width="7.85546875" customWidth="1"/>
    <col min="11231" max="11237" width="7.85546875" bestFit="1" customWidth="1"/>
    <col min="11396" max="11396" width="3.140625" bestFit="1" customWidth="1"/>
    <col min="11397" max="11397" width="13.7109375" customWidth="1"/>
    <col min="11398" max="11398" width="15.42578125" customWidth="1"/>
    <col min="11399" max="11418" width="7.7109375" customWidth="1"/>
    <col min="11419" max="11419" width="8.85546875" bestFit="1" customWidth="1"/>
    <col min="11420" max="11438" width="7.7109375" customWidth="1"/>
    <col min="11439" max="11441" width="7.85546875" bestFit="1" customWidth="1"/>
    <col min="11442" max="11450" width="7.85546875" customWidth="1"/>
    <col min="11451" max="11474" width="7.85546875" bestFit="1" customWidth="1"/>
    <col min="11475" max="11486" width="7.85546875" customWidth="1"/>
    <col min="11487" max="11493" width="7.85546875" bestFit="1" customWidth="1"/>
    <col min="11652" max="11652" width="3.140625" bestFit="1" customWidth="1"/>
    <col min="11653" max="11653" width="13.7109375" customWidth="1"/>
    <col min="11654" max="11654" width="15.42578125" customWidth="1"/>
    <col min="11655" max="11674" width="7.7109375" customWidth="1"/>
    <col min="11675" max="11675" width="8.85546875" bestFit="1" customWidth="1"/>
    <col min="11676" max="11694" width="7.7109375" customWidth="1"/>
    <col min="11695" max="11697" width="7.85546875" bestFit="1" customWidth="1"/>
    <col min="11698" max="11706" width="7.85546875" customWidth="1"/>
    <col min="11707" max="11730" width="7.85546875" bestFit="1" customWidth="1"/>
    <col min="11731" max="11742" width="7.85546875" customWidth="1"/>
    <col min="11743" max="11749" width="7.85546875" bestFit="1" customWidth="1"/>
    <col min="11908" max="11908" width="3.140625" bestFit="1" customWidth="1"/>
    <col min="11909" max="11909" width="13.7109375" customWidth="1"/>
    <col min="11910" max="11910" width="15.42578125" customWidth="1"/>
    <col min="11911" max="11930" width="7.7109375" customWidth="1"/>
    <col min="11931" max="11931" width="8.85546875" bestFit="1" customWidth="1"/>
    <col min="11932" max="11950" width="7.7109375" customWidth="1"/>
    <col min="11951" max="11953" width="7.85546875" bestFit="1" customWidth="1"/>
    <col min="11954" max="11962" width="7.85546875" customWidth="1"/>
    <col min="11963" max="11986" width="7.85546875" bestFit="1" customWidth="1"/>
    <col min="11987" max="11998" width="7.85546875" customWidth="1"/>
    <col min="11999" max="12005" width="7.85546875" bestFit="1" customWidth="1"/>
    <col min="12164" max="12164" width="3.140625" bestFit="1" customWidth="1"/>
    <col min="12165" max="12165" width="13.7109375" customWidth="1"/>
    <col min="12166" max="12166" width="15.42578125" customWidth="1"/>
    <col min="12167" max="12186" width="7.7109375" customWidth="1"/>
    <col min="12187" max="12187" width="8.85546875" bestFit="1" customWidth="1"/>
    <col min="12188" max="12206" width="7.7109375" customWidth="1"/>
    <col min="12207" max="12209" width="7.85546875" bestFit="1" customWidth="1"/>
    <col min="12210" max="12218" width="7.85546875" customWidth="1"/>
    <col min="12219" max="12242" width="7.85546875" bestFit="1" customWidth="1"/>
    <col min="12243" max="12254" width="7.85546875" customWidth="1"/>
    <col min="12255" max="12261" width="7.85546875" bestFit="1" customWidth="1"/>
    <col min="12420" max="12420" width="3.140625" bestFit="1" customWidth="1"/>
    <col min="12421" max="12421" width="13.7109375" customWidth="1"/>
    <col min="12422" max="12422" width="15.42578125" customWidth="1"/>
    <col min="12423" max="12442" width="7.7109375" customWidth="1"/>
    <col min="12443" max="12443" width="8.85546875" bestFit="1" customWidth="1"/>
    <col min="12444" max="12462" width="7.7109375" customWidth="1"/>
    <col min="12463" max="12465" width="7.85546875" bestFit="1" customWidth="1"/>
    <col min="12466" max="12474" width="7.85546875" customWidth="1"/>
    <col min="12475" max="12498" width="7.85546875" bestFit="1" customWidth="1"/>
    <col min="12499" max="12510" width="7.85546875" customWidth="1"/>
    <col min="12511" max="12517" width="7.85546875" bestFit="1" customWidth="1"/>
    <col min="12676" max="12676" width="3.140625" bestFit="1" customWidth="1"/>
    <col min="12677" max="12677" width="13.7109375" customWidth="1"/>
    <col min="12678" max="12678" width="15.42578125" customWidth="1"/>
    <col min="12679" max="12698" width="7.7109375" customWidth="1"/>
    <col min="12699" max="12699" width="8.85546875" bestFit="1" customWidth="1"/>
    <col min="12700" max="12718" width="7.7109375" customWidth="1"/>
    <col min="12719" max="12721" width="7.85546875" bestFit="1" customWidth="1"/>
    <col min="12722" max="12730" width="7.85546875" customWidth="1"/>
    <col min="12731" max="12754" width="7.85546875" bestFit="1" customWidth="1"/>
    <col min="12755" max="12766" width="7.85546875" customWidth="1"/>
    <col min="12767" max="12773" width="7.85546875" bestFit="1" customWidth="1"/>
    <col min="12932" max="12932" width="3.140625" bestFit="1" customWidth="1"/>
    <col min="12933" max="12933" width="13.7109375" customWidth="1"/>
    <col min="12934" max="12934" width="15.42578125" customWidth="1"/>
    <col min="12935" max="12954" width="7.7109375" customWidth="1"/>
    <col min="12955" max="12955" width="8.85546875" bestFit="1" customWidth="1"/>
    <col min="12956" max="12974" width="7.7109375" customWidth="1"/>
    <col min="12975" max="12977" width="7.85546875" bestFit="1" customWidth="1"/>
    <col min="12978" max="12986" width="7.85546875" customWidth="1"/>
    <col min="12987" max="13010" width="7.85546875" bestFit="1" customWidth="1"/>
    <col min="13011" max="13022" width="7.85546875" customWidth="1"/>
    <col min="13023" max="13029" width="7.85546875" bestFit="1" customWidth="1"/>
    <col min="13188" max="13188" width="3.140625" bestFit="1" customWidth="1"/>
    <col min="13189" max="13189" width="13.7109375" customWidth="1"/>
    <col min="13190" max="13190" width="15.42578125" customWidth="1"/>
    <col min="13191" max="13210" width="7.7109375" customWidth="1"/>
    <col min="13211" max="13211" width="8.85546875" bestFit="1" customWidth="1"/>
    <col min="13212" max="13230" width="7.7109375" customWidth="1"/>
    <col min="13231" max="13233" width="7.85546875" bestFit="1" customWidth="1"/>
    <col min="13234" max="13242" width="7.85546875" customWidth="1"/>
    <col min="13243" max="13266" width="7.85546875" bestFit="1" customWidth="1"/>
    <col min="13267" max="13278" width="7.85546875" customWidth="1"/>
    <col min="13279" max="13285" width="7.85546875" bestFit="1" customWidth="1"/>
    <col min="13444" max="13444" width="3.140625" bestFit="1" customWidth="1"/>
    <col min="13445" max="13445" width="13.7109375" customWidth="1"/>
    <col min="13446" max="13446" width="15.42578125" customWidth="1"/>
    <col min="13447" max="13466" width="7.7109375" customWidth="1"/>
    <col min="13467" max="13467" width="8.85546875" bestFit="1" customWidth="1"/>
    <col min="13468" max="13486" width="7.7109375" customWidth="1"/>
    <col min="13487" max="13489" width="7.85546875" bestFit="1" customWidth="1"/>
    <col min="13490" max="13498" width="7.85546875" customWidth="1"/>
    <col min="13499" max="13522" width="7.85546875" bestFit="1" customWidth="1"/>
    <col min="13523" max="13534" width="7.85546875" customWidth="1"/>
    <col min="13535" max="13541" width="7.85546875" bestFit="1" customWidth="1"/>
    <col min="13700" max="13700" width="3.140625" bestFit="1" customWidth="1"/>
    <col min="13701" max="13701" width="13.7109375" customWidth="1"/>
    <col min="13702" max="13702" width="15.42578125" customWidth="1"/>
    <col min="13703" max="13722" width="7.7109375" customWidth="1"/>
    <col min="13723" max="13723" width="8.85546875" bestFit="1" customWidth="1"/>
    <col min="13724" max="13742" width="7.7109375" customWidth="1"/>
    <col min="13743" max="13745" width="7.85546875" bestFit="1" customWidth="1"/>
    <col min="13746" max="13754" width="7.85546875" customWidth="1"/>
    <col min="13755" max="13778" width="7.85546875" bestFit="1" customWidth="1"/>
    <col min="13779" max="13790" width="7.85546875" customWidth="1"/>
    <col min="13791" max="13797" width="7.85546875" bestFit="1" customWidth="1"/>
    <col min="13956" max="13956" width="3.140625" bestFit="1" customWidth="1"/>
    <col min="13957" max="13957" width="13.7109375" customWidth="1"/>
    <col min="13958" max="13958" width="15.42578125" customWidth="1"/>
    <col min="13959" max="13978" width="7.7109375" customWidth="1"/>
    <col min="13979" max="13979" width="8.85546875" bestFit="1" customWidth="1"/>
    <col min="13980" max="13998" width="7.7109375" customWidth="1"/>
    <col min="13999" max="14001" width="7.85546875" bestFit="1" customWidth="1"/>
    <col min="14002" max="14010" width="7.85546875" customWidth="1"/>
    <col min="14011" max="14034" width="7.85546875" bestFit="1" customWidth="1"/>
    <col min="14035" max="14046" width="7.85546875" customWidth="1"/>
    <col min="14047" max="14053" width="7.85546875" bestFit="1" customWidth="1"/>
    <col min="14212" max="14212" width="3.140625" bestFit="1" customWidth="1"/>
    <col min="14213" max="14213" width="13.7109375" customWidth="1"/>
    <col min="14214" max="14214" width="15.42578125" customWidth="1"/>
    <col min="14215" max="14234" width="7.7109375" customWidth="1"/>
    <col min="14235" max="14235" width="8.85546875" bestFit="1" customWidth="1"/>
    <col min="14236" max="14254" width="7.7109375" customWidth="1"/>
    <col min="14255" max="14257" width="7.85546875" bestFit="1" customWidth="1"/>
    <col min="14258" max="14266" width="7.85546875" customWidth="1"/>
    <col min="14267" max="14290" width="7.85546875" bestFit="1" customWidth="1"/>
    <col min="14291" max="14302" width="7.85546875" customWidth="1"/>
    <col min="14303" max="14309" width="7.85546875" bestFit="1" customWidth="1"/>
    <col min="14468" max="14468" width="3.140625" bestFit="1" customWidth="1"/>
    <col min="14469" max="14469" width="13.7109375" customWidth="1"/>
    <col min="14470" max="14470" width="15.42578125" customWidth="1"/>
    <col min="14471" max="14490" width="7.7109375" customWidth="1"/>
    <col min="14491" max="14491" width="8.85546875" bestFit="1" customWidth="1"/>
    <col min="14492" max="14510" width="7.7109375" customWidth="1"/>
    <col min="14511" max="14513" width="7.85546875" bestFit="1" customWidth="1"/>
    <col min="14514" max="14522" width="7.85546875" customWidth="1"/>
    <col min="14523" max="14546" width="7.85546875" bestFit="1" customWidth="1"/>
    <col min="14547" max="14558" width="7.85546875" customWidth="1"/>
    <col min="14559" max="14565" width="7.85546875" bestFit="1" customWidth="1"/>
    <col min="14724" max="14724" width="3.140625" bestFit="1" customWidth="1"/>
    <col min="14725" max="14725" width="13.7109375" customWidth="1"/>
    <col min="14726" max="14726" width="15.42578125" customWidth="1"/>
    <col min="14727" max="14746" width="7.7109375" customWidth="1"/>
    <col min="14747" max="14747" width="8.85546875" bestFit="1" customWidth="1"/>
    <col min="14748" max="14766" width="7.7109375" customWidth="1"/>
    <col min="14767" max="14769" width="7.85546875" bestFit="1" customWidth="1"/>
    <col min="14770" max="14778" width="7.85546875" customWidth="1"/>
    <col min="14779" max="14802" width="7.85546875" bestFit="1" customWidth="1"/>
    <col min="14803" max="14814" width="7.85546875" customWidth="1"/>
    <col min="14815" max="14821" width="7.85546875" bestFit="1" customWidth="1"/>
    <col min="14980" max="14980" width="3.140625" bestFit="1" customWidth="1"/>
    <col min="14981" max="14981" width="13.7109375" customWidth="1"/>
    <col min="14982" max="14982" width="15.42578125" customWidth="1"/>
    <col min="14983" max="15002" width="7.7109375" customWidth="1"/>
    <col min="15003" max="15003" width="8.85546875" bestFit="1" customWidth="1"/>
    <col min="15004" max="15022" width="7.7109375" customWidth="1"/>
    <col min="15023" max="15025" width="7.85546875" bestFit="1" customWidth="1"/>
    <col min="15026" max="15034" width="7.85546875" customWidth="1"/>
    <col min="15035" max="15058" width="7.85546875" bestFit="1" customWidth="1"/>
    <col min="15059" max="15070" width="7.85546875" customWidth="1"/>
    <col min="15071" max="15077" width="7.85546875" bestFit="1" customWidth="1"/>
    <col min="15236" max="15236" width="3.140625" bestFit="1" customWidth="1"/>
    <col min="15237" max="15237" width="13.7109375" customWidth="1"/>
    <col min="15238" max="15238" width="15.42578125" customWidth="1"/>
    <col min="15239" max="15258" width="7.7109375" customWidth="1"/>
    <col min="15259" max="15259" width="8.85546875" bestFit="1" customWidth="1"/>
    <col min="15260" max="15278" width="7.7109375" customWidth="1"/>
    <col min="15279" max="15281" width="7.85546875" bestFit="1" customWidth="1"/>
    <col min="15282" max="15290" width="7.85546875" customWidth="1"/>
    <col min="15291" max="15314" width="7.85546875" bestFit="1" customWidth="1"/>
    <col min="15315" max="15326" width="7.85546875" customWidth="1"/>
    <col min="15327" max="15333" width="7.85546875" bestFit="1" customWidth="1"/>
    <col min="15492" max="15492" width="3.140625" bestFit="1" customWidth="1"/>
    <col min="15493" max="15493" width="13.7109375" customWidth="1"/>
    <col min="15494" max="15494" width="15.42578125" customWidth="1"/>
    <col min="15495" max="15514" width="7.7109375" customWidth="1"/>
    <col min="15515" max="15515" width="8.85546875" bestFit="1" customWidth="1"/>
    <col min="15516" max="15534" width="7.7109375" customWidth="1"/>
    <col min="15535" max="15537" width="7.85546875" bestFit="1" customWidth="1"/>
    <col min="15538" max="15546" width="7.85546875" customWidth="1"/>
    <col min="15547" max="15570" width="7.85546875" bestFit="1" customWidth="1"/>
    <col min="15571" max="15582" width="7.85546875" customWidth="1"/>
    <col min="15583" max="15589" width="7.85546875" bestFit="1" customWidth="1"/>
    <col min="15748" max="15748" width="3.140625" bestFit="1" customWidth="1"/>
    <col min="15749" max="15749" width="13.7109375" customWidth="1"/>
    <col min="15750" max="15750" width="15.42578125" customWidth="1"/>
    <col min="15751" max="15770" width="7.7109375" customWidth="1"/>
    <col min="15771" max="15771" width="8.85546875" bestFit="1" customWidth="1"/>
    <col min="15772" max="15790" width="7.7109375" customWidth="1"/>
    <col min="15791" max="15793" width="7.85546875" bestFit="1" customWidth="1"/>
    <col min="15794" max="15802" width="7.85546875" customWidth="1"/>
    <col min="15803" max="15826" width="7.85546875" bestFit="1" customWidth="1"/>
    <col min="15827" max="15838" width="7.85546875" customWidth="1"/>
    <col min="15839" max="15845" width="7.85546875" bestFit="1" customWidth="1"/>
    <col min="16004" max="16004" width="3.140625" bestFit="1" customWidth="1"/>
    <col min="16005" max="16005" width="13.7109375" customWidth="1"/>
    <col min="16006" max="16006" width="15.42578125" customWidth="1"/>
    <col min="16007" max="16026" width="7.7109375" customWidth="1"/>
    <col min="16027" max="16027" width="8.85546875" bestFit="1" customWidth="1"/>
    <col min="16028" max="16046" width="7.7109375" customWidth="1"/>
    <col min="16047" max="16049" width="7.85546875" bestFit="1" customWidth="1"/>
    <col min="16050" max="16058" width="7.85546875" customWidth="1"/>
    <col min="16059" max="16082" width="7.85546875" bestFit="1" customWidth="1"/>
    <col min="16083" max="16094" width="7.85546875" customWidth="1"/>
    <col min="16095" max="16101" width="7.85546875" bestFit="1" customWidth="1"/>
  </cols>
  <sheetData>
    <row r="1" spans="1:15" s="1" customFormat="1" ht="14.1" customHeight="1">
      <c r="C1" s="2">
        <v>41152</v>
      </c>
      <c r="D1" s="2">
        <v>41182</v>
      </c>
      <c r="E1" s="2">
        <v>41213</v>
      </c>
      <c r="F1" s="2">
        <v>41243</v>
      </c>
      <c r="G1" s="2">
        <v>41274</v>
      </c>
      <c r="H1" s="2">
        <v>41305</v>
      </c>
      <c r="I1" s="2">
        <v>41333</v>
      </c>
      <c r="J1" s="2">
        <v>41364</v>
      </c>
      <c r="K1" s="2">
        <v>41394</v>
      </c>
      <c r="L1" s="2">
        <v>41425</v>
      </c>
      <c r="M1" s="2">
        <v>41455</v>
      </c>
      <c r="N1" s="2">
        <v>41486</v>
      </c>
      <c r="O1" s="2">
        <v>41517</v>
      </c>
    </row>
    <row r="2" spans="1:15" s="1" customFormat="1" ht="15" customHeight="1">
      <c r="A2" s="4" t="s">
        <v>23</v>
      </c>
      <c r="B2" s="5" t="s">
        <v>15</v>
      </c>
      <c r="C2" s="3">
        <f>BS!E2</f>
        <v>16531.689999999977</v>
      </c>
      <c r="D2" s="3">
        <f>BS!E19</f>
        <v>16424.499999999982</v>
      </c>
      <c r="E2" s="3">
        <f>BS!E65</f>
        <v>16974.35999999999</v>
      </c>
      <c r="F2" s="3">
        <f>BS!E104</f>
        <v>15390.19999999999</v>
      </c>
      <c r="G2" s="3">
        <f>BS!E148</f>
        <v>15504.739999999987</v>
      </c>
      <c r="H2" s="3">
        <f>BS!E183</f>
        <v>16567.369999999984</v>
      </c>
      <c r="I2" s="3">
        <f>BS!E205</f>
        <v>17082.119999999992</v>
      </c>
      <c r="J2" s="3">
        <f>BS!E242</f>
        <v>14381.449999999995</v>
      </c>
      <c r="K2" s="3">
        <f>BS!E289</f>
        <v>13403.780000000004</v>
      </c>
      <c r="L2" s="3">
        <f>BS!E321</f>
        <v>13713.980000000003</v>
      </c>
      <c r="M2" s="3">
        <f>BS!E450</f>
        <v>17546.910000000018</v>
      </c>
      <c r="N2" s="3">
        <f>BS!E644</f>
        <v>19045.249999999993</v>
      </c>
      <c r="O2" s="3">
        <f>BS!E653</f>
        <v>20169.549999999996</v>
      </c>
    </row>
    <row r="3" spans="1:15" s="1" customFormat="1" ht="15" customHeight="1">
      <c r="A3" s="4" t="s">
        <v>22</v>
      </c>
      <c r="B3" s="5"/>
      <c r="C3" s="3">
        <f>XTERE!E2</f>
        <v>204.31</v>
      </c>
      <c r="D3" s="3">
        <f>XTERE!E47</f>
        <v>57.510000000000218</v>
      </c>
      <c r="E3" s="3">
        <f>XTERE!E86</f>
        <v>230.66000000000025</v>
      </c>
      <c r="F3" s="3">
        <f>XTERE!E101</f>
        <v>82.0300000000002</v>
      </c>
      <c r="G3" s="3">
        <f>XTERE!E113</f>
        <v>165.93000000000029</v>
      </c>
      <c r="H3" s="3">
        <f>XTERE!E127</f>
        <v>177.18000000000029</v>
      </c>
      <c r="I3" s="3">
        <f>XTERE!E140</f>
        <v>137.84000000000029</v>
      </c>
      <c r="J3" s="3">
        <f>XTERE!E151</f>
        <v>223.41000000000028</v>
      </c>
      <c r="K3" s="3">
        <f>XTERE!E164</f>
        <v>62.970000000000027</v>
      </c>
      <c r="L3" s="3">
        <f>XTERE!E207</f>
        <v>289.74</v>
      </c>
      <c r="M3" s="3">
        <f>XTERE!E299</f>
        <v>77.440000000000055</v>
      </c>
      <c r="N3" s="3">
        <f>XTERE!E301</f>
        <v>83.080000000000055</v>
      </c>
      <c r="O3" s="3">
        <f>XTERE!E309</f>
        <v>159.25</v>
      </c>
    </row>
    <row r="4" spans="1:15" ht="15" customHeight="1">
      <c r="A4" s="4" t="s">
        <v>129</v>
      </c>
      <c r="B4" s="5"/>
      <c r="C4" s="3">
        <f>XROSE!E2</f>
        <v>61.86</v>
      </c>
      <c r="D4" s="3">
        <f>XROSE!E6</f>
        <v>13.860000000000014</v>
      </c>
      <c r="E4" s="3">
        <f>XROSE!E12</f>
        <v>16.860000000000014</v>
      </c>
      <c r="F4" s="3">
        <f>XROSE!E17</f>
        <v>4.9300000000000068</v>
      </c>
      <c r="G4" s="3">
        <f>XROSE!E22</f>
        <v>5.9300000000000068</v>
      </c>
      <c r="H4" s="3">
        <f>XROSE!E29</f>
        <v>244.93</v>
      </c>
      <c r="I4" s="3">
        <f>XROSE!E33</f>
        <v>138.93</v>
      </c>
      <c r="J4" s="3">
        <f>XROSE!E40</f>
        <v>254.93</v>
      </c>
      <c r="K4" s="3">
        <f>XROSE!E52</f>
        <v>20.000000000000014</v>
      </c>
      <c r="L4" s="3">
        <f>XROSE!E61</f>
        <v>20.000000000000028</v>
      </c>
      <c r="M4" s="3">
        <f>XROSE!E73</f>
        <v>20.000000000000057</v>
      </c>
      <c r="N4" s="3">
        <f>XROSE!E73</f>
        <v>20.000000000000057</v>
      </c>
      <c r="O4" s="3">
        <f>XROSE!E76</f>
        <v>5.6843418860808015E-14</v>
      </c>
    </row>
    <row r="5" spans="1:15" ht="15" customHeight="1">
      <c r="A5" s="8" t="s">
        <v>1</v>
      </c>
      <c r="B5" s="9"/>
      <c r="C5" s="6">
        <f t="shared" ref="C5" si="0">SUM(C2:C4)</f>
        <v>16797.859999999979</v>
      </c>
      <c r="D5" s="6">
        <f>SUM(D2:D4)</f>
        <v>16495.869999999981</v>
      </c>
      <c r="E5" s="6">
        <f>SUM(E2:E4)</f>
        <v>17221.87999999999</v>
      </c>
      <c r="F5" s="6">
        <f>SUM(F2:F4)</f>
        <v>15477.159999999991</v>
      </c>
      <c r="G5" s="6">
        <f>SUM(G2:G4)</f>
        <v>15676.599999999988</v>
      </c>
      <c r="H5" s="6">
        <f>SUM(H2:H4)</f>
        <v>16989.479999999985</v>
      </c>
      <c r="I5" s="6">
        <f t="shared" ref="I5:O5" si="1">SUM(I2:I4)</f>
        <v>17358.889999999992</v>
      </c>
      <c r="J5" s="6">
        <f t="shared" si="1"/>
        <v>14859.789999999995</v>
      </c>
      <c r="K5" s="6">
        <f t="shared" si="1"/>
        <v>13486.750000000004</v>
      </c>
      <c r="L5" s="6">
        <f t="shared" si="1"/>
        <v>14023.720000000003</v>
      </c>
      <c r="M5" s="6">
        <f t="shared" si="1"/>
        <v>17644.350000000017</v>
      </c>
      <c r="N5" s="6">
        <f t="shared" si="1"/>
        <v>19148.329999999994</v>
      </c>
      <c r="O5" s="6">
        <f t="shared" si="1"/>
        <v>20328.799999999996</v>
      </c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pageMargins left="0.70866141732283472" right="0.70866141732283472" top="0.74803149606299213" bottom="0.74803149606299213" header="0.31496062992125984" footer="0.31496062992125984"/>
  <pageSetup paperSize="9" scale="95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6"/>
  <dimension ref="A1:L80"/>
  <sheetViews>
    <sheetView tabSelected="1" topLeftCell="A36" zoomScale="90" zoomScaleNormal="90" workbookViewId="0">
      <selection activeCell="B61" sqref="B61"/>
    </sheetView>
  </sheetViews>
  <sheetFormatPr defaultColWidth="11.42578125" defaultRowHeight="15"/>
  <cols>
    <col min="1" max="1" width="26.85546875" style="20" customWidth="1"/>
    <col min="2" max="2" width="12.5703125" customWidth="1"/>
    <col min="3" max="3" width="33.140625" style="20" customWidth="1"/>
    <col min="4" max="4" width="12.5703125" bestFit="1" customWidth="1"/>
    <col min="5" max="5" width="3.140625" customWidth="1"/>
    <col min="6" max="6" width="23.85546875" customWidth="1"/>
    <col min="7" max="7" width="12.7109375" customWidth="1"/>
    <col min="8" max="8" width="33.5703125" customWidth="1"/>
    <col min="9" max="9" width="12.7109375" bestFit="1" customWidth="1"/>
    <col min="10" max="10" width="2.140625" bestFit="1" customWidth="1"/>
    <col min="11" max="11" width="11.7109375" customWidth="1"/>
    <col min="12" max="12" width="23" customWidth="1"/>
  </cols>
  <sheetData>
    <row r="1" spans="1:12" s="97" customFormat="1" ht="20.100000000000001" customHeight="1">
      <c r="A1" s="128" t="s">
        <v>174</v>
      </c>
      <c r="B1" s="128"/>
      <c r="C1" s="128"/>
      <c r="D1" s="128"/>
      <c r="E1" s="96"/>
      <c r="F1" s="128" t="s">
        <v>175</v>
      </c>
      <c r="G1" s="128"/>
      <c r="H1" s="128"/>
      <c r="I1" s="128"/>
    </row>
    <row r="2" spans="1:12" ht="15" customHeight="1">
      <c r="A2" s="129" t="s">
        <v>89</v>
      </c>
      <c r="B2" s="129"/>
      <c r="C2" s="130" t="s">
        <v>30</v>
      </c>
      <c r="D2" s="130"/>
      <c r="E2" s="73"/>
      <c r="F2" s="129" t="s">
        <v>156</v>
      </c>
      <c r="G2" s="129"/>
      <c r="H2" s="130" t="s">
        <v>30</v>
      </c>
      <c r="I2" s="130"/>
    </row>
    <row r="3" spans="1:12" ht="14.25" customHeight="1">
      <c r="A3" s="23" t="s">
        <v>32</v>
      </c>
      <c r="B3" s="34">
        <f>SUM(B4:B6)</f>
        <v>936.34</v>
      </c>
      <c r="C3" s="24" t="s">
        <v>32</v>
      </c>
      <c r="D3" s="33">
        <f>SUM(D4:D6)/(-1)</f>
        <v>729.77999999999986</v>
      </c>
      <c r="E3" s="73"/>
      <c r="F3" s="23" t="s">
        <v>32</v>
      </c>
      <c r="G3" s="34">
        <f>SUM(G4:G6)</f>
        <v>0</v>
      </c>
      <c r="H3" s="24" t="s">
        <v>32</v>
      </c>
      <c r="I3" s="33">
        <f>SUM(I4:I6)</f>
        <v>0</v>
      </c>
    </row>
    <row r="4" spans="1:12" ht="14.25" customHeight="1">
      <c r="A4" s="25" t="s">
        <v>71</v>
      </c>
      <c r="B4" s="28">
        <f>'Resum mensual'!C13</f>
        <v>936.34</v>
      </c>
      <c r="C4" s="26" t="s">
        <v>936</v>
      </c>
      <c r="D4" s="32">
        <f>'Resum mensual'!AC14</f>
        <v>-729.77999999999986</v>
      </c>
      <c r="E4" s="73"/>
      <c r="F4" s="25" t="s">
        <v>71</v>
      </c>
      <c r="G4" s="28">
        <v>0</v>
      </c>
      <c r="H4" s="26" t="s">
        <v>936</v>
      </c>
      <c r="I4" s="126">
        <v>0</v>
      </c>
    </row>
    <row r="5" spans="1:12" ht="14.25" hidden="1" customHeight="1">
      <c r="A5" s="25" t="s">
        <v>937</v>
      </c>
      <c r="B5" s="28">
        <f>'Resum mensual'!D14</f>
        <v>0</v>
      </c>
      <c r="C5" s="26"/>
      <c r="D5" s="32"/>
      <c r="E5" s="73"/>
      <c r="F5" s="25" t="s">
        <v>937</v>
      </c>
      <c r="G5" s="28">
        <v>0</v>
      </c>
      <c r="H5" s="26"/>
      <c r="I5" s="32"/>
    </row>
    <row r="6" spans="1:12" ht="14.25" hidden="1" customHeight="1">
      <c r="A6" s="25" t="s">
        <v>938</v>
      </c>
      <c r="B6" s="28">
        <f>'Resum mensual'!E14</f>
        <v>0</v>
      </c>
      <c r="C6" s="26"/>
      <c r="D6" s="32"/>
      <c r="E6" s="73"/>
      <c r="F6" s="25" t="s">
        <v>938</v>
      </c>
      <c r="G6" s="28">
        <v>0</v>
      </c>
      <c r="H6" s="26"/>
      <c r="I6" s="32"/>
    </row>
    <row r="7" spans="1:12" ht="14.25" customHeight="1">
      <c r="A7" s="23" t="str">
        <f>'Resum mensual'!G1</f>
        <v>QUOTES AMPA</v>
      </c>
      <c r="B7" s="34">
        <f>'Resum mensual'!G14</f>
        <v>6540</v>
      </c>
      <c r="C7" s="24"/>
      <c r="D7" s="33"/>
      <c r="E7" s="73"/>
      <c r="F7" s="23" t="s">
        <v>33</v>
      </c>
      <c r="G7" s="34">
        <v>6450</v>
      </c>
      <c r="H7" s="24"/>
      <c r="I7" s="33"/>
    </row>
    <row r="8" spans="1:12" ht="14.25" customHeight="1">
      <c r="A8" s="23" t="s">
        <v>99</v>
      </c>
      <c r="B8" s="34">
        <f>SUM(B9:B14)</f>
        <v>16026.55</v>
      </c>
      <c r="C8" s="24" t="s">
        <v>99</v>
      </c>
      <c r="D8" s="33">
        <f>SUM(D9:D14)/(-1)</f>
        <v>15334.076792448235</v>
      </c>
      <c r="E8" s="73"/>
      <c r="F8" s="23" t="s">
        <v>99</v>
      </c>
      <c r="G8" s="34">
        <f>SUM(G9:G14)</f>
        <v>19071</v>
      </c>
      <c r="H8" s="24" t="s">
        <v>99</v>
      </c>
      <c r="I8" s="33">
        <f>SUM(I9:I14)</f>
        <v>-16826.614399999999</v>
      </c>
      <c r="J8" s="69"/>
      <c r="K8" s="69"/>
      <c r="L8" s="69"/>
    </row>
    <row r="9" spans="1:12" ht="14.25" customHeight="1">
      <c r="A9" s="27" t="str">
        <f>'Resum mensual'!H1</f>
        <v>EXTRAESC. INFANTILS</v>
      </c>
      <c r="B9" s="28">
        <f>'Resum mensual'!H14</f>
        <v>12452.4</v>
      </c>
      <c r="C9" s="26" t="str">
        <f>'Resum mensual'!AD1</f>
        <v>NÒMINES EXTRAESC. INFANT.</v>
      </c>
      <c r="D9" s="32">
        <f>'Resum mensual'!AD14</f>
        <v>-8036.6444000000001</v>
      </c>
      <c r="E9" s="73"/>
      <c r="F9" s="27" t="s">
        <v>46</v>
      </c>
      <c r="G9" s="28">
        <v>13608</v>
      </c>
      <c r="H9" s="26" t="s">
        <v>87</v>
      </c>
      <c r="I9" s="32">
        <v>-7064.16</v>
      </c>
    </row>
    <row r="10" spans="1:12" ht="14.25" customHeight="1">
      <c r="A10" s="27"/>
      <c r="B10" s="28"/>
      <c r="C10" s="26" t="str">
        <f>'Resum mensual'!AE1</f>
        <v>SS IMPOSTOS EXTRAESC. INFANT.</v>
      </c>
      <c r="D10" s="32">
        <f>'Resum mensual'!AE14</f>
        <v>-3870.2734874522057</v>
      </c>
      <c r="E10" s="73"/>
      <c r="F10" s="27"/>
      <c r="G10" s="28"/>
      <c r="H10" s="26" t="s">
        <v>97</v>
      </c>
      <c r="I10" s="32">
        <f>I9*0.42</f>
        <v>-2966.9471999999996</v>
      </c>
    </row>
    <row r="11" spans="1:12" ht="14.25" customHeight="1">
      <c r="A11" s="27" t="str">
        <f>'Resum mensual'!J1</f>
        <v>EXTRAESC. ADULTS</v>
      </c>
      <c r="B11" s="28">
        <f>'Resum mensual'!J14</f>
        <v>1068.0999999999999</v>
      </c>
      <c r="C11" s="26" t="str">
        <f>'Resum mensual'!AF1</f>
        <v>NÒMINES EXTRAESC. ADULTS</v>
      </c>
      <c r="D11" s="32">
        <f>'Resum mensual'!AF14</f>
        <v>-663.92023050000012</v>
      </c>
      <c r="E11" s="73"/>
      <c r="F11" s="27" t="s">
        <v>47</v>
      </c>
      <c r="G11" s="28">
        <v>2223</v>
      </c>
      <c r="H11" s="26" t="s">
        <v>84</v>
      </c>
      <c r="I11" s="32">
        <v>-2384.16</v>
      </c>
    </row>
    <row r="12" spans="1:12" ht="14.25" customHeight="1">
      <c r="A12" s="27"/>
      <c r="B12" s="28"/>
      <c r="C12" s="26" t="str">
        <f>'Resum mensual'!AG1</f>
        <v>SS IMPOSTOS EXTRAESC. ADULTS</v>
      </c>
      <c r="D12" s="32">
        <f>'Resum mensual'!AG14</f>
        <v>-396.49867449602942</v>
      </c>
      <c r="E12" s="73"/>
      <c r="F12" s="27"/>
      <c r="G12" s="28"/>
      <c r="H12" s="26" t="s">
        <v>98</v>
      </c>
      <c r="I12" s="32">
        <f>I11*0.42</f>
        <v>-1001.3471999999999</v>
      </c>
    </row>
    <row r="13" spans="1:12" ht="14.25" customHeight="1">
      <c r="A13" s="27"/>
      <c r="B13" s="28"/>
      <c r="C13" s="26" t="str">
        <f>'Resum mensual'!AH1</f>
        <v>MAT. EXTRAESC.</v>
      </c>
      <c r="D13" s="32">
        <f>'Resum mensual'!AH14</f>
        <v>-114.71000000000001</v>
      </c>
      <c r="E13" s="73"/>
      <c r="F13" s="27"/>
      <c r="G13" s="28"/>
      <c r="H13" s="26" t="s">
        <v>80</v>
      </c>
      <c r="I13" s="98">
        <v>-450</v>
      </c>
    </row>
    <row r="14" spans="1:12" ht="14.25" customHeight="1">
      <c r="A14" s="27" t="str">
        <f>'Resum mensual'!I1</f>
        <v>PISCINA CANET</v>
      </c>
      <c r="B14" s="28">
        <f>'Resum mensual'!I14</f>
        <v>2506.0500000000002</v>
      </c>
      <c r="C14" s="26" t="str">
        <f>'Resum mensual'!AI1</f>
        <v>PISCINA CANET</v>
      </c>
      <c r="D14" s="32">
        <f>'Resum mensual'!AI14</f>
        <v>-2252.0299999999997</v>
      </c>
      <c r="E14" s="73"/>
      <c r="F14" s="27" t="s">
        <v>57</v>
      </c>
      <c r="G14" s="28">
        <v>3240</v>
      </c>
      <c r="H14" s="26" t="s">
        <v>57</v>
      </c>
      <c r="I14" s="32">
        <v>-2960</v>
      </c>
    </row>
    <row r="15" spans="1:12" ht="14.25" customHeight="1">
      <c r="A15" s="23" t="s">
        <v>157</v>
      </c>
      <c r="B15" s="34">
        <f>SUM(B16:B18)</f>
        <v>13183.8</v>
      </c>
      <c r="C15" s="24" t="s">
        <v>157</v>
      </c>
      <c r="D15" s="33">
        <f>SUM(D16:D18)/(-1)</f>
        <v>10594.469538327028</v>
      </c>
      <c r="E15" s="73"/>
      <c r="F15" s="23" t="s">
        <v>157</v>
      </c>
      <c r="G15" s="34">
        <f>SUM(G16:G18)</f>
        <v>14367</v>
      </c>
      <c r="H15" s="24" t="s">
        <v>157</v>
      </c>
      <c r="I15" s="33">
        <f>SUM(I16:I18)</f>
        <v>-9864.0354000000007</v>
      </c>
    </row>
    <row r="16" spans="1:12" ht="14.25" customHeight="1">
      <c r="A16" s="27" t="str">
        <f>'Resum mensual'!K1</f>
        <v>ACOLLIDA MATINAL</v>
      </c>
      <c r="B16" s="28">
        <f>'Resum mensual'!K14</f>
        <v>9458.2999999999993</v>
      </c>
      <c r="C16" s="26" t="str">
        <f>'Resum mensual'!AJ1</f>
        <v>NÒMINES ACOLL LUDOT</v>
      </c>
      <c r="D16" s="32">
        <f>'Resum mensual'!AJ14</f>
        <v>-6957.3294435740736</v>
      </c>
      <c r="E16" s="73"/>
      <c r="F16" s="27" t="s">
        <v>48</v>
      </c>
      <c r="G16" s="28">
        <v>9420</v>
      </c>
      <c r="H16" s="26" t="s">
        <v>85</v>
      </c>
      <c r="I16" s="32">
        <v>-6840.87</v>
      </c>
    </row>
    <row r="17" spans="1:11" ht="14.25" customHeight="1">
      <c r="A17" s="27" t="str">
        <f>'Resum mensual'!L1</f>
        <v>LUDOTECA</v>
      </c>
      <c r="B17" s="28">
        <f>'Resum mensual'!L14</f>
        <v>3725.5</v>
      </c>
      <c r="C17" s="26" t="str">
        <f>'Resum mensual'!AK1</f>
        <v>SS IMPOSTOS ACOLL LUDOT</v>
      </c>
      <c r="D17" s="32">
        <f>'Resum mensual'!AK14</f>
        <v>-3427.1400947529542</v>
      </c>
      <c r="E17" s="73"/>
      <c r="F17" s="27" t="s">
        <v>38</v>
      </c>
      <c r="G17" s="28">
        <v>4947</v>
      </c>
      <c r="H17" s="26" t="s">
        <v>95</v>
      </c>
      <c r="I17" s="32">
        <f>I16*0.42</f>
        <v>-2873.1653999999999</v>
      </c>
    </row>
    <row r="18" spans="1:11" ht="14.25" customHeight="1">
      <c r="A18" s="27"/>
      <c r="B18" s="28"/>
      <c r="C18" s="26" t="str">
        <f>'Resum mensual'!AN1</f>
        <v>MAT. LUDOTECA</v>
      </c>
      <c r="D18" s="32">
        <f>'Resum mensual'!AN14</f>
        <v>-210.00000000000003</v>
      </c>
      <c r="E18" s="73"/>
      <c r="F18" s="27"/>
      <c r="G18" s="28"/>
      <c r="H18" s="26" t="s">
        <v>82</v>
      </c>
      <c r="I18" s="98">
        <v>-150</v>
      </c>
    </row>
    <row r="19" spans="1:11" ht="14.25" hidden="1" customHeight="1">
      <c r="A19" s="23" t="s">
        <v>75</v>
      </c>
      <c r="B19" s="34">
        <f>SUM(B20:B23)</f>
        <v>0</v>
      </c>
      <c r="C19" s="24" t="s">
        <v>75</v>
      </c>
      <c r="D19" s="33">
        <f>SUM(D20:D23)</f>
        <v>0</v>
      </c>
      <c r="E19" s="73"/>
      <c r="F19" s="23" t="s">
        <v>75</v>
      </c>
      <c r="G19" s="34">
        <v>0</v>
      </c>
      <c r="H19" s="24" t="s">
        <v>75</v>
      </c>
      <c r="I19" s="33">
        <v>0</v>
      </c>
    </row>
    <row r="20" spans="1:11" hidden="1">
      <c r="A20" s="27" t="str">
        <f>'Resum mensual'!M1</f>
        <v>CASAL SETEMBRE</v>
      </c>
      <c r="B20" s="28">
        <f>'Resum mensual'!M14</f>
        <v>0</v>
      </c>
      <c r="C20" s="26" t="str">
        <f>'Resum mensual'!AO1</f>
        <v>CASAL SETEMBRE</v>
      </c>
      <c r="D20" s="32">
        <f>'Resum mensual'!AO14</f>
        <v>0</v>
      </c>
      <c r="E20" s="73"/>
      <c r="F20" s="27" t="s">
        <v>76</v>
      </c>
      <c r="G20" s="28">
        <v>0</v>
      </c>
      <c r="H20" s="26" t="s">
        <v>76</v>
      </c>
      <c r="I20" s="32">
        <v>0</v>
      </c>
    </row>
    <row r="21" spans="1:11" hidden="1">
      <c r="A21" s="27" t="str">
        <f>'Resum mensual'!N1</f>
        <v>CASAL NADAL</v>
      </c>
      <c r="B21" s="28">
        <f>'Resum mensual'!N14</f>
        <v>0</v>
      </c>
      <c r="C21" s="26" t="str">
        <f>'Resum mensual'!AP1</f>
        <v>CASAL NADAL</v>
      </c>
      <c r="D21" s="32">
        <f>'Resum mensual'!AP14</f>
        <v>0</v>
      </c>
      <c r="E21" s="73"/>
      <c r="F21" s="27" t="s">
        <v>50</v>
      </c>
      <c r="G21" s="28">
        <v>0</v>
      </c>
      <c r="H21" s="26" t="s">
        <v>50</v>
      </c>
      <c r="I21" s="32">
        <v>0</v>
      </c>
    </row>
    <row r="22" spans="1:11" hidden="1">
      <c r="A22" s="27" t="str">
        <f>'Resum mensual'!O1</f>
        <v>CASAL S. BLANCA</v>
      </c>
      <c r="B22" s="28">
        <f>'Resum mensual'!O14</f>
        <v>0</v>
      </c>
      <c r="C22" s="26" t="str">
        <f>'Resum mensual'!AQ1</f>
        <v>CASAL S. BLANCA</v>
      </c>
      <c r="D22" s="32">
        <f>'Resum mensual'!AQ14</f>
        <v>0</v>
      </c>
      <c r="E22" s="73"/>
      <c r="F22" s="27" t="s">
        <v>51</v>
      </c>
      <c r="G22" s="28">
        <v>0</v>
      </c>
      <c r="H22" s="26" t="s">
        <v>51</v>
      </c>
      <c r="I22" s="32">
        <v>0</v>
      </c>
    </row>
    <row r="23" spans="1:11" hidden="1">
      <c r="A23" s="27" t="str">
        <f>'Resum mensual'!P1</f>
        <v>CASAL JUNY</v>
      </c>
      <c r="B23" s="28">
        <f>'Resum mensual'!P14</f>
        <v>0</v>
      </c>
      <c r="C23" s="26" t="str">
        <f>'Resum mensual'!AR1</f>
        <v>CASAL JUNY</v>
      </c>
      <c r="D23" s="32">
        <f>'Resum mensual'!AR14</f>
        <v>0</v>
      </c>
      <c r="E23" s="73"/>
      <c r="F23" s="27" t="s">
        <v>77</v>
      </c>
      <c r="G23" s="28">
        <v>0</v>
      </c>
      <c r="H23" s="26" t="s">
        <v>77</v>
      </c>
      <c r="I23" s="32">
        <v>0</v>
      </c>
    </row>
    <row r="24" spans="1:11">
      <c r="A24" s="23" t="s">
        <v>69</v>
      </c>
      <c r="B24" s="34">
        <f>SUM(B25:B30)</f>
        <v>1876.6100000000001</v>
      </c>
      <c r="C24" s="24" t="s">
        <v>69</v>
      </c>
      <c r="D24" s="33">
        <f>SUM(D25:D30)/(-1)</f>
        <v>1241.8399999999999</v>
      </c>
      <c r="E24" s="73"/>
      <c r="F24" s="23" t="s">
        <v>69</v>
      </c>
      <c r="G24" s="34">
        <f>SUM(G25:G30)</f>
        <v>1830</v>
      </c>
      <c r="H24" s="24" t="s">
        <v>69</v>
      </c>
      <c r="I24" s="33">
        <f>SUM(I25:I30)</f>
        <v>-2450</v>
      </c>
    </row>
    <row r="25" spans="1:11">
      <c r="A25" s="27" t="str">
        <f>'Resum mensual'!Q1</f>
        <v>CASTANYADA</v>
      </c>
      <c r="B25" s="28">
        <f>'Resum mensual'!Q14</f>
        <v>59</v>
      </c>
      <c r="C25" s="26" t="str">
        <f>'Resum mensual'!AS1</f>
        <v>CASTANYADA</v>
      </c>
      <c r="D25" s="32">
        <f>'Resum mensual'!AS14</f>
        <v>-222.79999999999998</v>
      </c>
      <c r="E25" s="73"/>
      <c r="F25" s="27" t="s">
        <v>26</v>
      </c>
      <c r="G25" s="28">
        <v>150</v>
      </c>
      <c r="H25" s="26" t="s">
        <v>26</v>
      </c>
      <c r="I25" s="32">
        <v>-220</v>
      </c>
    </row>
    <row r="26" spans="1:11">
      <c r="A26" s="27" t="str">
        <f>'Resum mensual'!R1</f>
        <v>NADAL</v>
      </c>
      <c r="B26" s="28">
        <f>'Resum mensual'!R14</f>
        <v>0</v>
      </c>
      <c r="C26" s="26" t="str">
        <f>'Resum mensual'!AT1</f>
        <v>NADAL</v>
      </c>
      <c r="D26" s="32">
        <f>'Resum mensual'!AT14</f>
        <v>0</v>
      </c>
      <c r="E26" s="73"/>
      <c r="F26" s="27" t="s">
        <v>25</v>
      </c>
      <c r="G26" s="28">
        <v>0</v>
      </c>
      <c r="H26" s="26" t="s">
        <v>25</v>
      </c>
      <c r="I26" s="32">
        <v>-50</v>
      </c>
    </row>
    <row r="27" spans="1:11">
      <c r="A27" s="27" t="str">
        <f>'Resum mensual'!S1</f>
        <v>DVD NADAL</v>
      </c>
      <c r="B27" s="28">
        <f>'Resum mensual'!S14</f>
        <v>217</v>
      </c>
      <c r="C27" s="26" t="str">
        <f>'Resum mensual'!AU1</f>
        <v>DVD NADAL</v>
      </c>
      <c r="D27" s="32">
        <f>'Resum mensual'!AU14</f>
        <v>-82</v>
      </c>
      <c r="E27" s="73"/>
      <c r="F27" s="27" t="s">
        <v>53</v>
      </c>
      <c r="G27" s="28">
        <v>280</v>
      </c>
      <c r="H27" s="26" t="s">
        <v>53</v>
      </c>
      <c r="I27" s="32">
        <v>-80</v>
      </c>
    </row>
    <row r="28" spans="1:11">
      <c r="A28" s="27" t="str">
        <f>'Resum mensual'!T1</f>
        <v>CARNAVAL</v>
      </c>
      <c r="B28" s="28">
        <f>'Resum mensual'!T14</f>
        <v>0</v>
      </c>
      <c r="C28" s="92" t="str">
        <f>'Resum mensual'!AV1</f>
        <v>CARNAVAL</v>
      </c>
      <c r="D28" s="32">
        <f>'Resum mensual'!AV14</f>
        <v>0</v>
      </c>
      <c r="E28" s="73"/>
      <c r="F28" s="27" t="s">
        <v>79</v>
      </c>
      <c r="G28" s="28">
        <v>0</v>
      </c>
      <c r="H28" s="92" t="s">
        <v>79</v>
      </c>
      <c r="I28" s="32">
        <v>-200</v>
      </c>
    </row>
    <row r="29" spans="1:11">
      <c r="A29" s="27" t="str">
        <f>'Resum mensual'!U1</f>
        <v>SANT JORDI</v>
      </c>
      <c r="B29" s="28">
        <f>'Resum mensual'!U14</f>
        <v>454.63</v>
      </c>
      <c r="C29" s="92" t="str">
        <f>'Resum mensual'!AW1</f>
        <v>SANT JORDI</v>
      </c>
      <c r="D29" s="32">
        <f>'Resum mensual'!AW14</f>
        <v>-327.85</v>
      </c>
      <c r="E29" s="73"/>
      <c r="F29" s="27" t="s">
        <v>52</v>
      </c>
      <c r="G29" s="28">
        <v>600</v>
      </c>
      <c r="H29" s="92" t="s">
        <v>52</v>
      </c>
      <c r="I29" s="32">
        <v>-400</v>
      </c>
      <c r="K29" s="69"/>
    </row>
    <row r="30" spans="1:11">
      <c r="A30" s="27" t="str">
        <f>'Resum mensual'!V1</f>
        <v>FINAL DE CURS</v>
      </c>
      <c r="B30" s="28">
        <f>'Resum mensual'!V14</f>
        <v>1145.98</v>
      </c>
      <c r="C30" s="26" t="str">
        <f>'Resum mensual'!AX1</f>
        <v xml:space="preserve">FINAL DE CURS </v>
      </c>
      <c r="D30" s="32">
        <f>'Resum mensual'!AX14</f>
        <v>-609.18999999999994</v>
      </c>
      <c r="E30" s="73"/>
      <c r="F30" s="27" t="s">
        <v>93</v>
      </c>
      <c r="G30" s="28">
        <v>800</v>
      </c>
      <c r="H30" s="26" t="s">
        <v>91</v>
      </c>
      <c r="I30" s="32">
        <v>-1500</v>
      </c>
    </row>
    <row r="31" spans="1:11">
      <c r="A31" s="23" t="s">
        <v>34</v>
      </c>
      <c r="B31" s="34">
        <f>SUM(B32:B33)</f>
        <v>304</v>
      </c>
      <c r="C31" s="24" t="s">
        <v>34</v>
      </c>
      <c r="D31" s="33">
        <f>SUM(D32:D33)</f>
        <v>0</v>
      </c>
      <c r="E31" s="73"/>
      <c r="F31" s="23" t="s">
        <v>34</v>
      </c>
      <c r="G31" s="34">
        <f>SUM(G32:G33)</f>
        <v>630</v>
      </c>
      <c r="H31" s="24" t="s">
        <v>34</v>
      </c>
      <c r="I31" s="33">
        <f>SUM(I32:I33)</f>
        <v>-400</v>
      </c>
    </row>
    <row r="32" spans="1:11">
      <c r="A32" s="27" t="str">
        <f>'Resum mensual'!W1</f>
        <v>BOC'N ROLL</v>
      </c>
      <c r="B32" s="28">
        <f>'Resum mensual'!W14</f>
        <v>60.5</v>
      </c>
      <c r="C32" s="26" t="str">
        <f>'Resum mensual'!AY1</f>
        <v>BOC'N ROLL</v>
      </c>
      <c r="D32" s="32">
        <f>'Resum mensual'!AY14</f>
        <v>0</v>
      </c>
      <c r="E32" s="73"/>
      <c r="F32" s="27" t="s">
        <v>90</v>
      </c>
      <c r="G32" s="28">
        <v>80</v>
      </c>
      <c r="H32" s="26" t="s">
        <v>39</v>
      </c>
      <c r="I32" s="32">
        <v>0</v>
      </c>
    </row>
    <row r="33" spans="1:12">
      <c r="A33" s="27" t="str">
        <f>'Resum mensual'!X1</f>
        <v>XANDALLS</v>
      </c>
      <c r="B33" s="28">
        <f>'Resum mensual'!X14</f>
        <v>243.5</v>
      </c>
      <c r="C33" s="26" t="str">
        <f>'Resum mensual'!AZ1</f>
        <v>XANDALLS</v>
      </c>
      <c r="D33" s="32">
        <f>'Resum mensual'!AZ14</f>
        <v>0</v>
      </c>
      <c r="E33" s="73"/>
      <c r="F33" s="27" t="s">
        <v>136</v>
      </c>
      <c r="G33" s="28">
        <v>550</v>
      </c>
      <c r="H33" s="26" t="s">
        <v>136</v>
      </c>
      <c r="I33" s="32">
        <v>-400</v>
      </c>
    </row>
    <row r="34" spans="1:12">
      <c r="A34" s="23" t="str">
        <f>'Resum mensual'!Y1</f>
        <v>LLIBRES TEXT</v>
      </c>
      <c r="B34" s="34">
        <f>'Resum mensual'!Y14</f>
        <v>1403.34</v>
      </c>
      <c r="C34" s="24" t="str">
        <f>'Resum mensual'!BD1</f>
        <v>LLIBRES TEXT</v>
      </c>
      <c r="D34" s="33">
        <f>'Resum mensual'!BD14</f>
        <v>0</v>
      </c>
      <c r="E34" s="73"/>
      <c r="F34" s="23" t="s">
        <v>49</v>
      </c>
      <c r="G34" s="34">
        <v>1700</v>
      </c>
      <c r="H34" s="24" t="s">
        <v>49</v>
      </c>
      <c r="I34" s="33">
        <v>0</v>
      </c>
    </row>
    <row r="35" spans="1:12">
      <c r="A35" s="23" t="str">
        <f>'Resum mensual'!Z1</f>
        <v>CALENDARIS</v>
      </c>
      <c r="B35" s="34">
        <f>'Resum mensual'!Z14</f>
        <v>127.5</v>
      </c>
      <c r="C35" s="24" t="str">
        <f>'Resum mensual'!BA1</f>
        <v>CALENDARIS</v>
      </c>
      <c r="D35" s="33">
        <f>'Resum mensual'!BA14/(-1)</f>
        <v>297.91000000000003</v>
      </c>
      <c r="E35" s="73"/>
      <c r="F35" s="23" t="s">
        <v>147</v>
      </c>
      <c r="G35" s="34">
        <v>337.5</v>
      </c>
      <c r="H35" s="24" t="s">
        <v>147</v>
      </c>
      <c r="I35" s="33">
        <v>-297.20999999999998</v>
      </c>
    </row>
    <row r="36" spans="1:12">
      <c r="A36" s="23" t="str">
        <f>'Resum mensual'!AA1</f>
        <v>LOTERIA NADAL</v>
      </c>
      <c r="B36" s="34">
        <f>'Resum mensual'!AA14</f>
        <v>2412.5</v>
      </c>
      <c r="C36" s="24" t="str">
        <f>'Resum mensual'!BB1</f>
        <v>LOTERIA NADAL</v>
      </c>
      <c r="D36" s="33">
        <f>'Resum mensual'!BB14/(-1)</f>
        <v>1930</v>
      </c>
      <c r="E36" s="73"/>
      <c r="F36" s="23" t="s">
        <v>148</v>
      </c>
      <c r="G36" s="34">
        <v>3000</v>
      </c>
      <c r="H36" s="24" t="s">
        <v>148</v>
      </c>
      <c r="I36" s="33">
        <v>2400</v>
      </c>
    </row>
    <row r="37" spans="1:12">
      <c r="A37" s="23" t="str">
        <f>'Resum mensual'!AB1</f>
        <v>PANERA NADAL</v>
      </c>
      <c r="B37" s="34">
        <f>'Resum mensual'!AB14</f>
        <v>203</v>
      </c>
      <c r="C37" s="24" t="str">
        <f>'Resum mensual'!BC1</f>
        <v>PANERA NADAL</v>
      </c>
      <c r="D37" s="33">
        <f>'Resum mensual'!BC14/(-1)</f>
        <v>17.670000000000002</v>
      </c>
      <c r="E37" s="73"/>
      <c r="F37" s="23" t="s">
        <v>149</v>
      </c>
      <c r="G37" s="34">
        <v>800</v>
      </c>
      <c r="H37" s="24" t="s">
        <v>149</v>
      </c>
      <c r="I37" s="33">
        <v>-80</v>
      </c>
    </row>
    <row r="38" spans="1:12">
      <c r="A38" s="23"/>
      <c r="B38" s="34"/>
      <c r="C38" s="24" t="str">
        <f>'Resum mensual'!BF1</f>
        <v>GESTORIA</v>
      </c>
      <c r="D38" s="33">
        <f>'Resum mensual'!BF14/(-1)</f>
        <v>1452</v>
      </c>
      <c r="E38" s="73"/>
      <c r="F38" s="23"/>
      <c r="G38" s="34"/>
      <c r="H38" s="24" t="s">
        <v>27</v>
      </c>
      <c r="I38" s="33">
        <v>-1450</v>
      </c>
    </row>
    <row r="39" spans="1:12">
      <c r="A39" s="23"/>
      <c r="B39" s="34"/>
      <c r="C39" s="24" t="s">
        <v>68</v>
      </c>
      <c r="D39" s="33">
        <f>SUM(D40:D43)/(-1)</f>
        <v>10658.653669224735</v>
      </c>
      <c r="E39" s="73"/>
      <c r="F39" s="23"/>
      <c r="G39" s="34"/>
      <c r="H39" s="24" t="s">
        <v>68</v>
      </c>
      <c r="I39" s="33">
        <f>SUM(I40:I43)</f>
        <v>-11541.641799999999</v>
      </c>
    </row>
    <row r="40" spans="1:12">
      <c r="A40" s="48"/>
      <c r="B40" s="49"/>
      <c r="C40" s="26" t="str">
        <f>'Resum mensual'!AL1</f>
        <v>NÒMINES TEI</v>
      </c>
      <c r="D40" s="32">
        <f>'Resum mensual'!AL14</f>
        <v>-4954.7059259259267</v>
      </c>
      <c r="E40" s="73"/>
      <c r="F40" s="29"/>
      <c r="G40" s="30"/>
      <c r="H40" s="26" t="s">
        <v>86</v>
      </c>
      <c r="I40" s="32">
        <v>-5375.79</v>
      </c>
    </row>
    <row r="41" spans="1:12">
      <c r="A41" s="48"/>
      <c r="B41" s="49"/>
      <c r="C41" s="26" t="str">
        <f>'Resum mensual'!AM1</f>
        <v>SS IMPOSTOS TEI</v>
      </c>
      <c r="D41" s="32">
        <f>'Resum mensual'!AM14</f>
        <v>-2404.0777432988093</v>
      </c>
      <c r="E41" s="73"/>
      <c r="F41" s="29"/>
      <c r="G41" s="30"/>
      <c r="H41" s="26" t="s">
        <v>96</v>
      </c>
      <c r="I41" s="32">
        <f>I40*0.42</f>
        <v>-2257.8317999999999</v>
      </c>
    </row>
    <row r="42" spans="1:12">
      <c r="A42" s="48"/>
      <c r="B42" s="49"/>
      <c r="C42" s="26" t="str">
        <f>'Resum mensual'!BS1</f>
        <v>RENTING FOTOC.</v>
      </c>
      <c r="D42" s="32">
        <f>'Resum mensual'!BS14</f>
        <v>-1983.0600000000002</v>
      </c>
      <c r="E42" s="73"/>
      <c r="F42" s="29"/>
      <c r="G42" s="30"/>
      <c r="H42" s="26" t="s">
        <v>92</v>
      </c>
      <c r="I42" s="32">
        <v>-1954.08</v>
      </c>
    </row>
    <row r="43" spans="1:12" ht="15.75">
      <c r="A43" s="31"/>
      <c r="B43" s="30"/>
      <c r="C43" s="26" t="str">
        <f>'Resum mensual'!BH1</f>
        <v>ALTRES INVERSIÓ ESCOLA</v>
      </c>
      <c r="D43" s="118">
        <f>'Resum mensual'!BH14</f>
        <v>-1316.8099999999997</v>
      </c>
      <c r="E43" s="101" t="s">
        <v>263</v>
      </c>
      <c r="F43" s="29"/>
      <c r="G43" s="30"/>
      <c r="H43" s="26" t="s">
        <v>94</v>
      </c>
      <c r="I43" s="98">
        <v>-1953.94</v>
      </c>
      <c r="J43" s="101" t="s">
        <v>263</v>
      </c>
      <c r="K43" s="103">
        <v>-296.89</v>
      </c>
      <c r="L43" s="102" t="s">
        <v>292</v>
      </c>
    </row>
    <row r="44" spans="1:12" ht="15.75">
      <c r="A44" s="23"/>
      <c r="B44" s="34"/>
      <c r="C44" s="24" t="s">
        <v>35</v>
      </c>
      <c r="D44" s="33">
        <f>SUM(D45:D51)/(-1)</f>
        <v>307.77999999999997</v>
      </c>
      <c r="E44" s="73"/>
      <c r="F44" s="23"/>
      <c r="G44" s="34"/>
      <c r="H44" s="24" t="s">
        <v>35</v>
      </c>
      <c r="I44" s="33">
        <f>SUM(I45:I51)</f>
        <v>-405</v>
      </c>
      <c r="J44" s="95"/>
      <c r="K44" s="103">
        <v>-61.38</v>
      </c>
      <c r="L44" s="102" t="s">
        <v>939</v>
      </c>
    </row>
    <row r="45" spans="1:12" ht="15.75">
      <c r="A45" s="48"/>
      <c r="B45" s="49"/>
      <c r="C45" s="26" t="str">
        <f>'Resum mensual'!BJ1</f>
        <v>COMIS. MANT.</v>
      </c>
      <c r="D45" s="32">
        <f>'Resum mensual'!BJ14</f>
        <v>-37.5</v>
      </c>
      <c r="E45" s="73"/>
      <c r="F45" s="48"/>
      <c r="G45" s="49"/>
      <c r="H45" s="26" t="s">
        <v>56</v>
      </c>
      <c r="I45" s="32">
        <v>-50</v>
      </c>
      <c r="J45" s="95"/>
      <c r="K45" s="103">
        <v>-136</v>
      </c>
      <c r="L45" s="102" t="s">
        <v>291</v>
      </c>
    </row>
    <row r="46" spans="1:12" ht="15.75">
      <c r="A46" s="29"/>
      <c r="B46" s="30"/>
      <c r="C46" s="26" t="str">
        <f>'Resum mensual'!BK1</f>
        <v>COMIS. TRANSF.</v>
      </c>
      <c r="D46" s="32">
        <f>'Resum mensual'!BK14</f>
        <v>-23.68</v>
      </c>
      <c r="E46" s="73"/>
      <c r="F46" s="29"/>
      <c r="G46" s="30"/>
      <c r="H46" s="26" t="s">
        <v>54</v>
      </c>
      <c r="I46" s="32">
        <v>-60</v>
      </c>
      <c r="J46" s="95"/>
      <c r="K46" s="103">
        <v>-193.95</v>
      </c>
      <c r="L46" s="102" t="s">
        <v>290</v>
      </c>
    </row>
    <row r="47" spans="1:12" ht="15.75">
      <c r="A47" s="29"/>
      <c r="B47" s="30"/>
      <c r="C47" s="26" t="str">
        <f>'Resum mensual'!BL1</f>
        <v>COMIS. REBUTS</v>
      </c>
      <c r="D47" s="32">
        <f>'Resum mensual'!BL14</f>
        <v>-190.75</v>
      </c>
      <c r="E47" s="73"/>
      <c r="F47" s="29"/>
      <c r="G47" s="30"/>
      <c r="H47" s="26" t="s">
        <v>55</v>
      </c>
      <c r="I47" s="32">
        <v>-223</v>
      </c>
      <c r="J47" s="95"/>
      <c r="K47" s="103">
        <v>-29</v>
      </c>
      <c r="L47" s="102" t="s">
        <v>865</v>
      </c>
    </row>
    <row r="48" spans="1:12" ht="15.75">
      <c r="A48" s="29"/>
      <c r="B48" s="30"/>
      <c r="C48" s="26" t="str">
        <f>'Resum mensual'!BM1</f>
        <v>IMPOSTOS SOBRE COMISSIÓ REBUTS</v>
      </c>
      <c r="D48" s="32">
        <f>'Resum mensual'!BM14</f>
        <v>-47.75</v>
      </c>
      <c r="E48" s="73"/>
      <c r="F48" s="29"/>
      <c r="G48" s="30"/>
      <c r="H48" s="26" t="s">
        <v>910</v>
      </c>
      <c r="I48" s="32">
        <v>-55.72</v>
      </c>
      <c r="J48" s="95"/>
      <c r="K48" s="103">
        <v>-255.33</v>
      </c>
      <c r="L48" s="102" t="s">
        <v>940</v>
      </c>
    </row>
    <row r="49" spans="1:12" ht="15.75">
      <c r="A49" s="29"/>
      <c r="B49" s="30"/>
      <c r="C49" s="26" t="str">
        <f>'Resum mensual'!BN1</f>
        <v>COMIS. IMPAGATS</v>
      </c>
      <c r="D49" s="32">
        <f>'Resum mensual'!BN14</f>
        <v>-6</v>
      </c>
      <c r="E49" s="73"/>
      <c r="F49" s="29"/>
      <c r="G49" s="30"/>
      <c r="H49" s="26" t="s">
        <v>908</v>
      </c>
      <c r="I49" s="32">
        <v>-12</v>
      </c>
      <c r="J49" s="95"/>
      <c r="K49" s="103">
        <v>-161.96</v>
      </c>
      <c r="L49" s="102" t="s">
        <v>866</v>
      </c>
    </row>
    <row r="50" spans="1:12" ht="15.75">
      <c r="A50" s="29"/>
      <c r="B50" s="30"/>
      <c r="C50" s="26" t="str">
        <f>'Resum mensual'!BO1</f>
        <v>COMIS. IMPOSTOS IMPAGATS</v>
      </c>
      <c r="D50" s="32">
        <f>'Resum mensual'!BO14</f>
        <v>-1.3400000000000016</v>
      </c>
      <c r="E50" s="73"/>
      <c r="F50" s="29"/>
      <c r="G50" s="30"/>
      <c r="H50" s="92" t="s">
        <v>911</v>
      </c>
      <c r="I50" s="32">
        <v>-2.84</v>
      </c>
      <c r="J50" s="95"/>
      <c r="K50" s="103">
        <v>-8</v>
      </c>
      <c r="L50" s="102" t="s">
        <v>864</v>
      </c>
    </row>
    <row r="51" spans="1:12" ht="15.75">
      <c r="A51" s="29"/>
      <c r="B51" s="30"/>
      <c r="C51" s="92" t="str">
        <f>'Resum mensual'!BP1</f>
        <v>COMIS. CORREU IMPAGATS</v>
      </c>
      <c r="D51" s="32">
        <f>'Resum mensual'!BP14</f>
        <v>-0.76000000000000079</v>
      </c>
      <c r="E51" s="73"/>
      <c r="F51" s="29"/>
      <c r="G51" s="30"/>
      <c r="H51" s="26" t="s">
        <v>909</v>
      </c>
      <c r="I51" s="32">
        <v>-1.44</v>
      </c>
      <c r="J51" s="95"/>
      <c r="K51" s="103">
        <v>-28.42</v>
      </c>
      <c r="L51" s="102" t="s">
        <v>863</v>
      </c>
    </row>
    <row r="52" spans="1:12" ht="15.75">
      <c r="A52" s="23"/>
      <c r="B52" s="34"/>
      <c r="C52" s="24" t="str">
        <f>'Resum mensual'!BE1</f>
        <v>BIBLIO SOBRE RODES</v>
      </c>
      <c r="D52" s="33">
        <f>'Resum mensual'!BE14</f>
        <v>0</v>
      </c>
      <c r="E52" s="73"/>
      <c r="F52" s="23"/>
      <c r="G52" s="34"/>
      <c r="H52" s="24" t="s">
        <v>154</v>
      </c>
      <c r="I52" s="33">
        <v>-150</v>
      </c>
      <c r="J52" s="95"/>
      <c r="K52" s="103">
        <v>-118.58</v>
      </c>
      <c r="L52" s="102" t="s">
        <v>875</v>
      </c>
    </row>
    <row r="53" spans="1:12">
      <c r="A53" s="23"/>
      <c r="B53" s="34"/>
      <c r="C53" s="24" t="str">
        <f>'Resum mensual'!BQ1</f>
        <v>QUOTA FAPAC</v>
      </c>
      <c r="D53" s="33">
        <f>'Resum mensual'!BQ14/(-1)</f>
        <v>262.01</v>
      </c>
      <c r="E53" s="73"/>
      <c r="F53" s="23"/>
      <c r="G53" s="34"/>
      <c r="H53" s="24" t="s">
        <v>155</v>
      </c>
      <c r="I53" s="33">
        <v>-260</v>
      </c>
      <c r="K53" s="103">
        <v>-27.3</v>
      </c>
      <c r="L53" s="102" t="s">
        <v>941</v>
      </c>
    </row>
    <row r="54" spans="1:12" ht="14.25" customHeight="1">
      <c r="A54" s="23"/>
      <c r="B54" s="34"/>
      <c r="C54" s="24" t="str">
        <f>'Resum mensual'!BR1</f>
        <v>TELÈFON</v>
      </c>
      <c r="D54" s="33">
        <f>'Resum mensual'!BR14/(-1)</f>
        <v>200.64</v>
      </c>
      <c r="E54" s="73"/>
      <c r="F54" s="23"/>
      <c r="G54" s="34"/>
      <c r="H54" s="24" t="s">
        <v>41</v>
      </c>
      <c r="I54" s="33">
        <v>-300</v>
      </c>
      <c r="K54" s="104">
        <f>SUM(K43:K53)</f>
        <v>-1316.81</v>
      </c>
    </row>
    <row r="55" spans="1:12" ht="14.25" customHeight="1">
      <c r="A55" s="23"/>
      <c r="B55" s="34"/>
      <c r="C55" s="24" t="str">
        <f>'Resum mensual'!BT1</f>
        <v>MAT. OFICINA</v>
      </c>
      <c r="D55" s="33">
        <f>'Resum mensual'!BT14/(-1)</f>
        <v>557.98</v>
      </c>
      <c r="E55" s="73"/>
      <c r="F55" s="23"/>
      <c r="G55" s="34"/>
      <c r="H55" s="24" t="s">
        <v>59</v>
      </c>
      <c r="I55" s="33">
        <v>-550</v>
      </c>
    </row>
    <row r="56" spans="1:12" ht="14.25" customHeight="1">
      <c r="A56" s="23"/>
      <c r="B56" s="34"/>
      <c r="C56" s="24" t="str">
        <f>'Resum mensual'!BG1</f>
        <v>TAXES</v>
      </c>
      <c r="D56" s="33">
        <f>'Resum mensual'!BG14/(-1)</f>
        <v>12.75</v>
      </c>
      <c r="E56" s="73"/>
      <c r="F56" s="23"/>
      <c r="G56" s="34"/>
      <c r="H56" s="24" t="s">
        <v>81</v>
      </c>
      <c r="I56" s="33">
        <v>-11</v>
      </c>
    </row>
    <row r="57" spans="1:12" ht="15" customHeight="1">
      <c r="A57" s="23"/>
      <c r="B57" s="34"/>
      <c r="C57" s="24" t="str">
        <f>'Resum mensual'!BU1</f>
        <v>VOLUNT. AdMunt</v>
      </c>
      <c r="D57" s="33">
        <f>'Resum mensual'!BU14/(-1)</f>
        <v>60</v>
      </c>
      <c r="E57" s="73"/>
      <c r="F57" s="23"/>
      <c r="G57" s="34"/>
      <c r="H57" s="24" t="s">
        <v>58</v>
      </c>
      <c r="I57" s="33">
        <v>120</v>
      </c>
    </row>
    <row r="58" spans="1:12" ht="15" customHeight="1">
      <c r="A58" s="23"/>
      <c r="B58" s="34"/>
      <c r="C58" s="24" t="str">
        <f>'Resum mensual'!BV1</f>
        <v>arenys.org</v>
      </c>
      <c r="D58" s="33">
        <f>'Resum mensual'!BV14/(-1)</f>
        <v>0</v>
      </c>
      <c r="E58" s="73"/>
      <c r="F58" s="23"/>
      <c r="G58" s="34"/>
      <c r="H58" s="24" t="s">
        <v>29</v>
      </c>
      <c r="I58" s="33">
        <v>-60</v>
      </c>
    </row>
    <row r="59" spans="1:12" ht="15" customHeight="1">
      <c r="A59" s="21" t="s">
        <v>60</v>
      </c>
      <c r="B59" s="13">
        <f>B3+B7+B8+B15+B19+B24+B31+B34+B35+B36+B37</f>
        <v>43013.64</v>
      </c>
      <c r="C59" s="22" t="s">
        <v>61</v>
      </c>
      <c r="D59" s="14">
        <f>D3+D8+D15+D19+D24+D31+D34+D35+D36+D37+D38+D39+D44+D52+D53+D54+D55+D56+D57+D58</f>
        <v>43657.56</v>
      </c>
      <c r="E59" s="73"/>
      <c r="F59" s="21" t="s">
        <v>158</v>
      </c>
      <c r="G59" s="13">
        <f>G3+G7+G8+G15+G19+G24+G31+G34+G35</f>
        <v>44385.5</v>
      </c>
      <c r="H59" s="22" t="s">
        <v>159</v>
      </c>
      <c r="I59" s="14">
        <f>I8+I15+I19+I24+I31+I34+I35+I38+I39+I44+I52+I53+I54+I55+I56+I57</f>
        <v>-44385.501599999996</v>
      </c>
    </row>
    <row r="60" spans="1:12" ht="15" customHeight="1">
      <c r="A60" s="25" t="s">
        <v>858</v>
      </c>
      <c r="B60" s="115">
        <f>D62-B59-B61</f>
        <v>699.45999999999947</v>
      </c>
      <c r="C60" s="26" t="s">
        <v>454</v>
      </c>
      <c r="D60" s="114">
        <v>633.22</v>
      </c>
      <c r="E60" s="94"/>
      <c r="H60" s="26"/>
      <c r="I60" s="117"/>
    </row>
    <row r="61" spans="1:12" ht="15" customHeight="1">
      <c r="A61" s="25" t="s">
        <v>944</v>
      </c>
      <c r="B61" s="115">
        <v>577.67999999999995</v>
      </c>
      <c r="C61" s="26"/>
      <c r="D61" s="114"/>
      <c r="E61" s="73"/>
      <c r="H61" s="26"/>
      <c r="I61" s="114"/>
    </row>
    <row r="62" spans="1:12" ht="15" customHeight="1">
      <c r="A62" s="21" t="s">
        <v>857</v>
      </c>
      <c r="B62" s="13">
        <f>SUM(B59:B61)</f>
        <v>44290.78</v>
      </c>
      <c r="C62" s="22" t="s">
        <v>857</v>
      </c>
      <c r="D62" s="14">
        <f>SUM(D59:D61)</f>
        <v>44290.78</v>
      </c>
      <c r="F62" s="21" t="s">
        <v>857</v>
      </c>
      <c r="G62" s="13">
        <f>SUM(G59:G61)</f>
        <v>44385.5</v>
      </c>
      <c r="H62" s="22" t="s">
        <v>857</v>
      </c>
      <c r="I62" s="14">
        <f>SUM(I59:I61)</f>
        <v>-44385.501599999996</v>
      </c>
    </row>
    <row r="63" spans="1:12" ht="15" customHeight="1">
      <c r="A63" s="93"/>
      <c r="B63" s="93"/>
      <c r="C63" s="93"/>
      <c r="D63" s="93"/>
    </row>
    <row r="64" spans="1:12">
      <c r="A64" s="93"/>
      <c r="B64" s="93"/>
      <c r="C64" s="93"/>
      <c r="D64" s="93"/>
    </row>
    <row r="65" spans="1:4">
      <c r="A65" s="93"/>
      <c r="B65" s="93"/>
      <c r="C65" s="93"/>
      <c r="D65" s="93"/>
    </row>
    <row r="66" spans="1:4">
      <c r="A66" s="93"/>
      <c r="B66" s="93"/>
      <c r="C66" s="93"/>
      <c r="D66" s="93"/>
    </row>
    <row r="67" spans="1:4">
      <c r="A67" s="93"/>
      <c r="B67" s="93"/>
      <c r="C67" s="93"/>
      <c r="D67" s="93"/>
    </row>
    <row r="68" spans="1:4">
      <c r="A68" s="93"/>
      <c r="B68" s="93"/>
      <c r="C68" s="93"/>
      <c r="D68" s="93"/>
    </row>
    <row r="69" spans="1:4">
      <c r="A69" s="93"/>
      <c r="B69" s="93"/>
      <c r="C69" s="93"/>
      <c r="D69" s="93"/>
    </row>
    <row r="70" spans="1:4">
      <c r="A70" s="93"/>
      <c r="B70" s="93"/>
      <c r="C70" s="93"/>
      <c r="D70" s="93"/>
    </row>
    <row r="71" spans="1:4">
      <c r="A71" s="93"/>
      <c r="B71" s="93"/>
      <c r="C71" s="93"/>
      <c r="D71" s="93"/>
    </row>
    <row r="72" spans="1:4">
      <c r="A72" s="93"/>
      <c r="B72" s="93"/>
      <c r="C72" s="93"/>
      <c r="D72" s="93"/>
    </row>
    <row r="73" spans="1:4">
      <c r="A73" s="93"/>
      <c r="B73" s="93"/>
      <c r="C73" s="93"/>
      <c r="D73" s="93"/>
    </row>
    <row r="74" spans="1:4">
      <c r="A74" s="93"/>
      <c r="B74" s="93"/>
      <c r="C74" s="93"/>
      <c r="D74" s="93"/>
    </row>
    <row r="75" spans="1:4">
      <c r="A75" s="93"/>
      <c r="B75" s="93"/>
      <c r="C75" s="93"/>
      <c r="D75" s="93"/>
    </row>
    <row r="76" spans="1:4">
      <c r="A76" s="93"/>
      <c r="B76" s="93"/>
      <c r="C76" s="93"/>
      <c r="D76" s="93"/>
    </row>
    <row r="77" spans="1:4">
      <c r="A77" s="93"/>
      <c r="B77" s="93"/>
      <c r="C77" s="93"/>
      <c r="D77" s="93"/>
    </row>
    <row r="78" spans="1:4">
      <c r="A78" s="93"/>
      <c r="B78" s="93"/>
      <c r="C78" s="93"/>
      <c r="D78" s="93"/>
    </row>
    <row r="79" spans="1:4">
      <c r="A79" s="93"/>
      <c r="B79" s="93"/>
      <c r="C79" s="93"/>
      <c r="D79" s="93"/>
    </row>
    <row r="80" spans="1:4">
      <c r="A80" s="93"/>
      <c r="B80" s="93"/>
      <c r="C80" s="93"/>
      <c r="D80" s="93"/>
    </row>
  </sheetData>
  <mergeCells count="6">
    <mergeCell ref="A1:D1"/>
    <mergeCell ref="F1:I1"/>
    <mergeCell ref="A2:B2"/>
    <mergeCell ref="C2:D2"/>
    <mergeCell ref="F2:G2"/>
    <mergeCell ref="H2:I2"/>
  </mergeCells>
  <pageMargins left="0.19685039370078741" right="0" top="0.19685039370078741" bottom="0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Mov.tot</vt:lpstr>
      <vt:lpstr>BS</vt:lpstr>
      <vt:lpstr>XTERE</vt:lpstr>
      <vt:lpstr>XROSE</vt:lpstr>
      <vt:lpstr>Resum mensual</vt:lpstr>
      <vt:lpstr>Saldo</vt:lpstr>
      <vt:lpstr>E.COMPTES+PRESSUP.2012-2013</vt:lpstr>
      <vt:lpstr>Mov.tot!Títols_per_imprimir</vt:lpstr>
      <vt:lpstr>'Resum mensual'!Títols_per_imprimir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2014-06-14T15:29:38Z</dcterms:modified>
</cp:coreProperties>
</file>